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90" yWindow="65461" windowWidth="8400" windowHeight="11565" activeTab="0"/>
  </bookViews>
  <sheets>
    <sheet name="Для розрахунку" sheetId="1" r:id="rId1"/>
    <sheet name="ГОТОВИЙ ЗВІТ" sheetId="2" r:id="rId2"/>
  </sheets>
  <definedNames>
    <definedName name="_xlnm.Print_Area" localSheetId="1">'ГОТОВИЙ ЗВІТ'!$A$1:$U$116</definedName>
    <definedName name="_xlnm.Print_Area" localSheetId="0">'Для розрахунку'!$A$1:$U$114</definedName>
  </definedNames>
  <calcPr fullCalcOnLoad="1"/>
</workbook>
</file>

<file path=xl/sharedStrings.xml><?xml version="1.0" encoding="utf-8"?>
<sst xmlns="http://schemas.openxmlformats.org/spreadsheetml/2006/main" count="332" uniqueCount="127">
  <si>
    <t>Підприємство</t>
  </si>
  <si>
    <t>за ЄДРПОУ</t>
  </si>
  <si>
    <t>Територія</t>
  </si>
  <si>
    <t>за КОАТУУ</t>
  </si>
  <si>
    <t>Орган державного управління</t>
  </si>
  <si>
    <t>за СПОДУ</t>
  </si>
  <si>
    <t>Вид економічної діяльності</t>
  </si>
  <si>
    <t>за КВЕД</t>
  </si>
  <si>
    <t>Одиниця виміру: тис. грн.</t>
  </si>
  <si>
    <t>Код за ДКУД  </t>
  </si>
  <si>
    <t>Код рядка</t>
  </si>
  <si>
    <t xml:space="preserve">Керівник </t>
  </si>
  <si>
    <t xml:space="preserve">Головний бухгалтер </t>
  </si>
  <si>
    <t>КОДИ</t>
  </si>
  <si>
    <t>010</t>
  </si>
  <si>
    <t>020</t>
  </si>
  <si>
    <t>030</t>
  </si>
  <si>
    <t>040</t>
  </si>
  <si>
    <t>050</t>
  </si>
  <si>
    <t>060</t>
  </si>
  <si>
    <t>070</t>
  </si>
  <si>
    <t>080</t>
  </si>
  <si>
    <r>
      <t xml:space="preserve">Дата </t>
    </r>
    <r>
      <rPr>
        <sz val="9"/>
        <rFont val="Times New Roman"/>
        <family val="1"/>
      </rPr>
      <t>(рік, місяць, число)</t>
    </r>
  </si>
  <si>
    <t>01</t>
  </si>
  <si>
    <t>1801003</t>
  </si>
  <si>
    <t>Звіт про фінансові результати</t>
  </si>
  <si>
    <t>Форма N 2</t>
  </si>
  <si>
    <t xml:space="preserve">I. ФІНАНСОВІ РЕЗУЛЬТАТИ </t>
  </si>
  <si>
    <t>Стаття</t>
  </si>
  <si>
    <t>Доход (виручка) від реалізації продукції (товарів, робіт, послуг)</t>
  </si>
  <si>
    <t>Податок на додану вартість</t>
  </si>
  <si>
    <t>Акцизний збір</t>
  </si>
  <si>
    <t>Інші вирахування з доходу</t>
  </si>
  <si>
    <t>Чистий доход (виручка) від реалізації продукції (товарів, робіт, послуг)</t>
  </si>
  <si>
    <t>Собівартість реалізованої продукції (товарів, робіт, послуг)</t>
  </si>
  <si>
    <t>Валовий:</t>
  </si>
  <si>
    <t>прибуток</t>
  </si>
  <si>
    <t>збиток</t>
  </si>
  <si>
    <t>Інші операційні доходи</t>
  </si>
  <si>
    <t>Адміністративні витрати</t>
  </si>
  <si>
    <t>Витрати на збут</t>
  </si>
  <si>
    <t>Інші операційні витрати</t>
  </si>
  <si>
    <t>Фінансові результати від операційної діяльності:</t>
  </si>
  <si>
    <t>Доход від участі в капіталі</t>
  </si>
  <si>
    <t>Інші фінансові доходи</t>
  </si>
  <si>
    <t>Фінансові витрати</t>
  </si>
  <si>
    <t>Втрати від участі в капіталі</t>
  </si>
  <si>
    <t>Інші витрати</t>
  </si>
  <si>
    <t>Фінансові результати від звичайної діяльності до оподаткування:</t>
  </si>
  <si>
    <t>Податок на прибуток від звичайної діяльності</t>
  </si>
  <si>
    <t>Фінансові результати від звичайної діяльності:</t>
  </si>
  <si>
    <t>Надзвичайні:</t>
  </si>
  <si>
    <t>доходи</t>
  </si>
  <si>
    <t>витрати</t>
  </si>
  <si>
    <t>Податки з надзвичайного прибутку</t>
  </si>
  <si>
    <t>Чистий:</t>
  </si>
  <si>
    <t xml:space="preserve">II. ЕЛЕМЕНТИ ОПЕРАЦІЙНИХ ВИТРАТ </t>
  </si>
  <si>
    <t>Найменування показника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</si>
  <si>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</si>
  <si>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</si>
  <si>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</si>
  <si>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</si>
  <si>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</si>
  <si>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 xml:space="preserve">III. РОЗРАХУНОК ПОКАЗНИКІВ ПРИБУТКОВОСТІ АКЦІЙ </t>
  </si>
  <si>
    <t>Назва статті</t>
  </si>
  <si>
    <t>Середньорічна кількість простих акцій</t>
  </si>
  <si>
    <t>Скоригована середньорічна кількість простих акцій</t>
  </si>
  <si>
    <t>Чистий прибуток (збиток) на одну просту акцію</t>
  </si>
  <si>
    <t>Скоригований чистий прибуток (збиток) на одну просту акцію</t>
  </si>
  <si>
    <t>Дивіденди на одну просту акцію</t>
  </si>
  <si>
    <t>За звітний період</t>
  </si>
  <si>
    <t>За попередній період</t>
  </si>
  <si>
    <t>015</t>
  </si>
  <si>
    <t>025</t>
  </si>
  <si>
    <t>035</t>
  </si>
  <si>
    <t>055</t>
  </si>
  <si>
    <t>090</t>
  </si>
  <si>
    <t>20</t>
  </si>
  <si>
    <t>р.</t>
  </si>
  <si>
    <t>(</t>
  </si>
  <si>
    <t>)</t>
  </si>
  <si>
    <t>Додаток 
до Положення (стандарту) бухгалтерського обліку 3 </t>
  </si>
  <si>
    <r>
      <t xml:space="preserve">Даний бланк містить </t>
    </r>
    <r>
      <rPr>
        <b/>
        <sz val="9"/>
        <rFont val="Arial Cyr"/>
        <family val="2"/>
      </rPr>
      <t>основні формули</t>
    </r>
    <r>
      <rPr>
        <sz val="9"/>
        <rFont val="Arial Cyr"/>
        <family val="2"/>
      </rPr>
      <t xml:space="preserve"> для проведення розрахунків під час його заповнення. Комірки з формулами </t>
    </r>
    <r>
      <rPr>
        <b/>
        <sz val="9"/>
        <rFont val="Arial Cyr"/>
        <family val="2"/>
      </rPr>
      <t>позначені блакитним кольором</t>
    </r>
    <r>
      <rPr>
        <sz val="9"/>
        <rFont val="Arial Cyr"/>
        <family val="2"/>
      </rPr>
      <t>. У разі необхідності бланк може бути доповнено іншими формулами. Також можуть бути змінені параметри комірок.</t>
    </r>
  </si>
  <si>
    <r>
      <t xml:space="preserve">P.S. </t>
    </r>
    <r>
      <rPr>
        <sz val="9"/>
        <rFont val="Arial Cyr"/>
        <family val="2"/>
      </rPr>
      <t>Дані примітки та колір комірок не друкуються.</t>
    </r>
  </si>
  <si>
    <r>
      <t>P.S.</t>
    </r>
    <r>
      <rPr>
        <sz val="9"/>
        <rFont val="Arial Cyr"/>
        <family val="2"/>
      </rPr>
      <t xml:space="preserve"> Дані примітки та колір комірок не друкуються.</t>
    </r>
  </si>
  <si>
    <r>
      <t xml:space="preserve">Увага! </t>
    </r>
    <r>
      <rPr>
        <sz val="9"/>
        <rFont val="Arial Cyr"/>
        <family val="2"/>
      </rPr>
      <t xml:space="preserve">У зв’язку з певними особливостями заповнення </t>
    </r>
    <r>
      <rPr>
        <b/>
        <sz val="9"/>
        <rFont val="Arial Cyr"/>
        <family val="2"/>
      </rPr>
      <t>фінансової звітності</t>
    </r>
    <r>
      <rPr>
        <sz val="9"/>
        <rFont val="Arial Cyr"/>
        <family val="2"/>
      </rPr>
      <t xml:space="preserve"> пропонуємо Вам скористатись листом </t>
    </r>
    <r>
      <rPr>
        <b/>
        <sz val="9"/>
        <rFont val="Arial Cyr"/>
        <family val="2"/>
      </rPr>
      <t>"Для розрахунків"</t>
    </r>
    <r>
      <rPr>
        <sz val="9"/>
        <rFont val="Arial Cyr"/>
        <family val="2"/>
      </rPr>
      <t xml:space="preserve">, щоб скласти звіт, а потім </t>
    </r>
    <r>
      <rPr>
        <b/>
        <sz val="9"/>
        <rFont val="Arial Cyr"/>
        <family val="2"/>
      </rPr>
      <t>роздрукувати ГОТОВИЙ ЗВІТ з однойменного листа</t>
    </r>
    <r>
      <rPr>
        <sz val="9"/>
        <rFont val="Arial Cyr"/>
        <family val="2"/>
      </rPr>
      <t>.</t>
    </r>
  </si>
  <si>
    <t>за</t>
  </si>
  <si>
    <r>
      <t xml:space="preserve">Увага! </t>
    </r>
    <r>
      <rPr>
        <sz val="9"/>
        <rFont val="Arial Cyr"/>
        <family val="2"/>
      </rPr>
      <t xml:space="preserve">У зв’язку з певними особливостями заповнення фінансової звітності пропонуємо Вам скористатись листом </t>
    </r>
    <r>
      <rPr>
        <b/>
        <sz val="9"/>
        <rFont val="Arial Cyr"/>
        <family val="2"/>
      </rPr>
      <t>"Для розрахунків"</t>
    </r>
    <r>
      <rPr>
        <sz val="9"/>
        <rFont val="Arial Cyr"/>
        <family val="2"/>
      </rPr>
      <t xml:space="preserve">, щоб скласти звіт, а потім </t>
    </r>
    <r>
      <rPr>
        <b/>
        <sz val="9"/>
        <rFont val="Arial Cyr"/>
        <family val="2"/>
      </rPr>
      <t>роздрукувати ГОТОВИЙ ЗВІТ</t>
    </r>
    <r>
      <rPr>
        <sz val="9"/>
        <rFont val="Arial Cyr"/>
        <family val="2"/>
      </rPr>
      <t xml:space="preserve"> з однойменного листа.</t>
    </r>
  </si>
  <si>
    <r>
      <t>Формули</t>
    </r>
    <r>
      <rPr>
        <sz val="9"/>
        <rFont val="Arial"/>
        <family val="2"/>
      </rPr>
      <t xml:space="preserve">, що містяться в комірках даного листа, </t>
    </r>
    <r>
      <rPr>
        <b/>
        <sz val="9"/>
        <rFont val="Arial"/>
        <family val="2"/>
      </rPr>
      <t>захищені від змін</t>
    </r>
    <r>
      <rPr>
        <sz val="9"/>
        <rFont val="Arial"/>
        <family val="2"/>
      </rPr>
      <t>. 
Захист листа можна зняти за допомогою команди "Снять защиту листа"/"Unprotect Sheet" (меню "Сервис"/"Tools", підменю "Защита"/"Protection").</t>
    </r>
  </si>
  <si>
    <t>Організаційно-правова форма господарювання</t>
  </si>
  <si>
    <t>за КОПФГ</t>
  </si>
  <si>
    <t>061</t>
  </si>
  <si>
    <t>091</t>
  </si>
  <si>
    <t>176</t>
  </si>
  <si>
    <t>177</t>
  </si>
  <si>
    <t>185</t>
  </si>
  <si>
    <t>226</t>
  </si>
  <si>
    <t>Забезпечення матеріального заохочення</t>
  </si>
  <si>
    <t xml:space="preserve"> </t>
  </si>
  <si>
    <t>Прибуток (збиток) від впливу інфляції на монетарні статті</t>
  </si>
  <si>
    <t>165</t>
  </si>
  <si>
    <t>Дохід з податку на прибуток від звичайної діяльності</t>
  </si>
  <si>
    <t>у т. ч. дохід від первісного визнання біологічних активів і сільськогосподарської продукції, одержаних унаслідок сільськогосподарської діяльності</t>
  </si>
  <si>
    <t>у т. ч. витрати від первісного визнання біологічних активів сільськогосподарської продукції, одержаних унаслідок сільськогосподарської діяльності</t>
  </si>
  <si>
    <t>у т. ч. прибуток від припиненої діяльності та/або прибуток від переоцінки необоротних активів та групи вибуття унаслідок припинення діяльності</t>
  </si>
  <si>
    <t>у т. ч. збиток від припиненої діяльності та/або збиток від переоцінки необоротних активів та групи вибуття унаслідок припинення діяльності</t>
  </si>
  <si>
    <t>Складено (зробити позначку "v" у відповідній клітинці):</t>
  </si>
  <si>
    <t>за положеннями (стандартами) бухгалтерського обліку</t>
  </si>
  <si>
    <t>за міжнародними стандартами фінансової звітності</t>
  </si>
  <si>
    <r>
      <t>Інші доходи</t>
    </r>
    <r>
      <rPr>
        <vertAlign val="superscript"/>
        <sz val="10"/>
        <rFont val="Times New Roman"/>
        <family val="1"/>
      </rPr>
      <t>1</t>
    </r>
  </si>
  <si>
    <r>
      <t xml:space="preserve">____________
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</t>
    </r>
    <r>
      <rPr>
        <sz val="8"/>
        <rFont val="Times New Roman"/>
        <family val="1"/>
      </rPr>
      <t>З рядка 130 графа 3 Дохід, пов'язаний з благодійною допомогою (131) _____________</t>
    </r>
  </si>
  <si>
    <t>ПАТ "Хмельницькобленерго"</t>
  </si>
  <si>
    <t>Україна</t>
  </si>
  <si>
    <t>НАК "Енергетична компанія України"</t>
  </si>
  <si>
    <t>Розп та постачання електроенергії</t>
  </si>
  <si>
    <t>v</t>
  </si>
  <si>
    <t xml:space="preserve">1 квартал </t>
  </si>
  <si>
    <t>12</t>
  </si>
  <si>
    <t>2012</t>
  </si>
  <si>
    <t>03</t>
  </si>
  <si>
    <t>31</t>
  </si>
  <si>
    <t>22767506</t>
  </si>
  <si>
    <t>6810100000</t>
  </si>
  <si>
    <t>231</t>
  </si>
  <si>
    <t>40.13.0</t>
  </si>
  <si>
    <t>Шпак Олександр Леонідович</t>
  </si>
  <si>
    <t>Гаврилюк Алла Миколаївна</t>
  </si>
</sst>
</file>

<file path=xl/styles.xml><?xml version="1.0" encoding="utf-8"?>
<styleSheet xmlns="http://schemas.openxmlformats.org/spreadsheetml/2006/main">
  <numFmts count="2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00"/>
    <numFmt numFmtId="177" formatCode="#,##0.00000"/>
    <numFmt numFmtId="178" formatCode="#,##0.000"/>
  </numFmts>
  <fonts count="31">
    <font>
      <sz val="10"/>
      <name val="Times New Roman"/>
      <family val="0"/>
    </font>
    <font>
      <b/>
      <sz val="14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color indexed="10"/>
      <name val="Arial Cyr"/>
      <family val="2"/>
    </font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6" fillId="0" borderId="0">
      <alignment/>
      <protection/>
    </xf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27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 indent="3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11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49" fontId="3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 quotePrefix="1">
      <alignment horizontal="right" vertical="center"/>
    </xf>
    <xf numFmtId="49" fontId="0" fillId="0" borderId="12" xfId="0" applyNumberFormat="1" applyFont="1" applyBorder="1" applyAlignment="1">
      <alignment horizontal="right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left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24" borderId="12" xfId="0" applyNumberFormat="1" applyFont="1" applyFill="1" applyBorder="1" applyAlignment="1">
      <alignment horizontal="right" vertical="center" wrapText="1"/>
    </xf>
    <xf numFmtId="49" fontId="0" fillId="24" borderId="14" xfId="0" applyNumberFormat="1" applyFont="1" applyFill="1" applyBorder="1" applyAlignment="1">
      <alignment horizontal="left" vertical="center" wrapText="1"/>
    </xf>
    <xf numFmtId="3" fontId="0" fillId="24" borderId="13" xfId="0" applyNumberFormat="1" applyFont="1" applyFill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right" vertical="center" wrapText="1"/>
    </xf>
    <xf numFmtId="3" fontId="0" fillId="0" borderId="14" xfId="0" applyNumberFormat="1" applyFont="1" applyBorder="1" applyAlignment="1">
      <alignment horizontal="left" vertical="center" wrapText="1"/>
    </xf>
    <xf numFmtId="3" fontId="0" fillId="24" borderId="12" xfId="0" applyNumberFormat="1" applyFont="1" applyFill="1" applyBorder="1" applyAlignment="1">
      <alignment horizontal="right" vertical="center" wrapText="1"/>
    </xf>
    <xf numFmtId="3" fontId="0" fillId="24" borderId="14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 horizontal="left" indent="3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 indent="3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 quotePrefix="1">
      <alignment horizontal="left" vertical="center" wrapText="1"/>
    </xf>
    <xf numFmtId="49" fontId="0" fillId="0" borderId="0" xfId="0" applyNumberFormat="1" applyFont="1" applyFill="1" applyAlignment="1">
      <alignment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 quotePrefix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Alignment="1">
      <alignment horizontal="left" indent="3"/>
    </xf>
    <xf numFmtId="49" fontId="0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Alignment="1">
      <alignment horizontal="left"/>
    </xf>
    <xf numFmtId="49" fontId="0" fillId="0" borderId="0" xfId="0" applyNumberFormat="1" applyFill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vertical="center"/>
    </xf>
    <xf numFmtId="49" fontId="3" fillId="0" borderId="12" xfId="0" applyNumberFormat="1" applyFont="1" applyFill="1" applyBorder="1" applyAlignment="1">
      <alignment horizontal="center" wrapText="1"/>
    </xf>
    <xf numFmtId="49" fontId="0" fillId="0" borderId="12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 horizontal="left" indent="3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 indent="3"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 horizontal="right" vertical="center" wrapText="1"/>
    </xf>
    <xf numFmtId="49" fontId="0" fillId="0" borderId="0" xfId="0" applyNumberFormat="1" applyFont="1" applyFill="1" applyBorder="1" applyAlignment="1">
      <alignment horizontal="right" vertical="center" wrapText="1"/>
    </xf>
    <xf numFmtId="49" fontId="0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Alignment="1">
      <alignment horizontal="right"/>
    </xf>
    <xf numFmtId="49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 horizontal="right" vertical="center" wrapText="1"/>
    </xf>
    <xf numFmtId="49" fontId="0" fillId="0" borderId="0" xfId="0" applyNumberFormat="1" applyFont="1" applyBorder="1" applyAlignment="1">
      <alignment horizontal="right" vertical="center" wrapText="1"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 horizontal="right"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Font="1" applyAlignment="1">
      <alignment horizontal="right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Border="1" applyAlignment="1">
      <alignment horizontal="left"/>
    </xf>
    <xf numFmtId="3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ill="1" applyAlignment="1">
      <alignment horizontal="right"/>
    </xf>
    <xf numFmtId="49" fontId="0" fillId="0" borderId="10" xfId="0" applyNumberFormat="1" applyFont="1" applyFill="1" applyBorder="1" applyAlignment="1" applyProtection="1">
      <alignment horizontal="center" vertical="center"/>
      <protection hidden="1"/>
    </xf>
    <xf numFmtId="49" fontId="1" fillId="0" borderId="11" xfId="0" applyNumberFormat="1" applyFont="1" applyFill="1" applyBorder="1" applyAlignment="1" applyProtection="1">
      <alignment horizontal="left"/>
      <protection hidden="1"/>
    </xf>
    <xf numFmtId="0" fontId="0" fillId="0" borderId="12" xfId="0" applyNumberFormat="1" applyFont="1" applyFill="1" applyBorder="1" applyAlignment="1" applyProtection="1">
      <alignment horizontal="right" vertical="center" wrapText="1"/>
      <protection hidden="1"/>
    </xf>
    <xf numFmtId="3" fontId="0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4" xfId="0" applyNumberFormat="1" applyFont="1" applyFill="1" applyBorder="1" applyAlignment="1" applyProtection="1">
      <alignment horizontal="left" vertical="center" wrapText="1"/>
      <protection hidden="1"/>
    </xf>
    <xf numFmtId="0" fontId="0" fillId="0" borderId="13" xfId="0" applyNumberFormat="1" applyFont="1" applyFill="1" applyBorder="1" applyAlignment="1" applyProtection="1">
      <alignment horizontal="center" vertical="center" wrapText="1"/>
      <protection hidden="1"/>
    </xf>
    <xf numFmtId="3" fontId="0" fillId="0" borderId="14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 wrapText="1"/>
    </xf>
    <xf numFmtId="3" fontId="0" fillId="0" borderId="13" xfId="0" applyNumberFormat="1" applyFont="1" applyBorder="1" applyAlignment="1">
      <alignment horizontal="center" wrapText="1"/>
    </xf>
    <xf numFmtId="3" fontId="0" fillId="0" borderId="12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178" fontId="0" fillId="0" borderId="13" xfId="0" applyNumberFormat="1" applyFont="1" applyBorder="1" applyAlignment="1">
      <alignment horizont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left" vertical="center" wrapText="1"/>
    </xf>
    <xf numFmtId="1" fontId="0" fillId="0" borderId="0" xfId="0" applyNumberFormat="1" applyFont="1" applyAlignment="1">
      <alignment/>
    </xf>
    <xf numFmtId="3" fontId="0" fillId="0" borderId="13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right" vertical="center" wrapText="1"/>
    </xf>
    <xf numFmtId="49" fontId="0" fillId="0" borderId="18" xfId="0" applyNumberFormat="1" applyFont="1" applyFill="1" applyBorder="1" applyAlignment="1">
      <alignment horizontal="right" vertical="center" wrapText="1"/>
    </xf>
    <xf numFmtId="49" fontId="0" fillId="0" borderId="19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NumberFormat="1" applyFont="1" applyFill="1" applyBorder="1" applyAlignment="1" applyProtection="1">
      <alignment horizontal="left" vertical="center" wrapText="1"/>
      <protection hidden="1"/>
    </xf>
    <xf numFmtId="49" fontId="0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20" xfId="0" applyFont="1" applyFill="1" applyBorder="1" applyAlignment="1">
      <alignment/>
    </xf>
    <xf numFmtId="3" fontId="0" fillId="24" borderId="10" xfId="0" applyNumberFormat="1" applyFont="1" applyFill="1" applyBorder="1" applyAlignment="1" quotePrefix="1">
      <alignment horizontal="center"/>
    </xf>
    <xf numFmtId="0" fontId="0" fillId="0" borderId="20" xfId="0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13" xfId="0" applyNumberFormat="1" applyFont="1" applyFill="1" applyBorder="1" applyAlignment="1">
      <alignment horizontal="left" vertical="center" wrapText="1"/>
    </xf>
    <xf numFmtId="49" fontId="0" fillId="0" borderId="14" xfId="0" applyNumberFormat="1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left" vertical="top" wrapText="1" indent="2"/>
    </xf>
    <xf numFmtId="49" fontId="0" fillId="0" borderId="13" xfId="0" applyNumberFormat="1" applyFont="1" applyFill="1" applyBorder="1" applyAlignment="1">
      <alignment horizontal="left" vertical="top" wrapText="1" indent="2"/>
    </xf>
    <xf numFmtId="49" fontId="0" fillId="0" borderId="14" xfId="0" applyNumberFormat="1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wrapText="1"/>
    </xf>
    <xf numFmtId="0" fontId="4" fillId="0" borderId="11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left" vertical="center" wrapText="1" indent="2"/>
    </xf>
    <xf numFmtId="49" fontId="0" fillId="0" borderId="10" xfId="0" applyNumberFormat="1" applyFont="1" applyBorder="1" applyAlignment="1">
      <alignment horizontal="left" vertical="center" wrapText="1"/>
    </xf>
    <xf numFmtId="3" fontId="0" fillId="0" borderId="12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5" fillId="22" borderId="0" xfId="52" applyFont="1" applyFill="1" applyAlignment="1" quotePrefix="1">
      <alignment horizontal="justify"/>
      <protection/>
    </xf>
    <xf numFmtId="49" fontId="0" fillId="0" borderId="0" xfId="0" applyNumberFormat="1" applyFont="1" applyAlignment="1">
      <alignment horizontal="left" vertical="center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49" fontId="0" fillId="0" borderId="11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Fill="1" applyBorder="1" applyAlignment="1">
      <alignment horizontal="center" vertical="center" wrapText="1"/>
    </xf>
    <xf numFmtId="3" fontId="0" fillId="0" borderId="14" xfId="0" applyNumberFormat="1" applyFont="1" applyFill="1" applyBorder="1" applyAlignment="1">
      <alignment horizontal="center" vertical="center" wrapText="1"/>
    </xf>
    <xf numFmtId="0" fontId="7" fillId="22" borderId="0" xfId="52" applyFont="1" applyFill="1" applyAlignment="1">
      <alignment horizontal="justify" vertical="center"/>
      <protection/>
    </xf>
    <xf numFmtId="0" fontId="8" fillId="22" borderId="0" xfId="52" applyFont="1" applyFill="1" applyAlignment="1" quotePrefix="1">
      <alignment horizontal="justify" vertical="center"/>
      <protection/>
    </xf>
    <xf numFmtId="3" fontId="0" fillId="0" borderId="10" xfId="0" applyNumberFormat="1" applyFont="1" applyBorder="1" applyAlignment="1">
      <alignment horizontal="center"/>
    </xf>
    <xf numFmtId="3" fontId="0" fillId="24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0" fillId="24" borderId="13" xfId="0" applyNumberFormat="1" applyFont="1" applyFill="1" applyBorder="1" applyAlignment="1">
      <alignment horizontal="center" vertical="center" wrapText="1"/>
    </xf>
    <xf numFmtId="3" fontId="0" fillId="24" borderId="10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vertical="center" wrapText="1"/>
    </xf>
    <xf numFmtId="49" fontId="0" fillId="0" borderId="10" xfId="0" applyNumberFormat="1" applyFont="1" applyFill="1" applyBorder="1" applyAlignment="1" applyProtection="1">
      <alignment horizontal="center" vertical="center"/>
      <protection hidden="1"/>
    </xf>
    <xf numFmtId="49" fontId="0" fillId="0" borderId="0" xfId="0" applyNumberFormat="1" applyFont="1" applyAlignment="1" quotePrefix="1">
      <alignment horizontal="left" vertical="center" wrapText="1"/>
    </xf>
    <xf numFmtId="49" fontId="1" fillId="0" borderId="0" xfId="0" applyNumberFormat="1" applyFont="1" applyAlignment="1">
      <alignment horizont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left" indent="3"/>
    </xf>
    <xf numFmtId="49" fontId="0" fillId="0" borderId="11" xfId="0" applyNumberFormat="1" applyFont="1" applyBorder="1" applyAlignment="1">
      <alignment horizontal="center"/>
    </xf>
    <xf numFmtId="177" fontId="0" fillId="0" borderId="21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wrapText="1"/>
    </xf>
    <xf numFmtId="49" fontId="0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177" fontId="0" fillId="0" borderId="21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178" fontId="0" fillId="0" borderId="13" xfId="0" applyNumberFormat="1" applyFont="1" applyBorder="1" applyAlignment="1">
      <alignment horizontal="center"/>
    </xf>
    <xf numFmtId="178" fontId="0" fillId="0" borderId="20" xfId="0" applyNumberFormat="1" applyFont="1" applyBorder="1" applyAlignment="1">
      <alignment horizontal="center"/>
    </xf>
    <xf numFmtId="3" fontId="0" fillId="0" borderId="22" xfId="0" applyNumberFormat="1" applyFont="1" applyBorder="1" applyAlignment="1">
      <alignment horizontal="center" wrapText="1"/>
    </xf>
    <xf numFmtId="3" fontId="0" fillId="0" borderId="22" xfId="0" applyNumberFormat="1" applyFont="1" applyBorder="1" applyAlignment="1">
      <alignment horizontal="center"/>
    </xf>
    <xf numFmtId="3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3" fontId="0" fillId="0" borderId="10" xfId="0" applyNumberFormat="1" applyFont="1" applyFill="1" applyBorder="1" applyAlignment="1" applyProtection="1" quotePrefix="1">
      <alignment horizontal="center"/>
      <protection hidden="1"/>
    </xf>
    <xf numFmtId="3" fontId="0" fillId="0" borderId="10" xfId="0" applyNumberFormat="1" applyFont="1" applyFill="1" applyBorder="1" applyAlignment="1" applyProtection="1">
      <alignment horizontal="center"/>
      <protection hidden="1"/>
    </xf>
    <xf numFmtId="49" fontId="9" fillId="22" borderId="0" xfId="0" applyNumberFormat="1" applyFont="1" applyFill="1" applyAlignment="1">
      <alignment horizontal="justify" vertical="center" wrapText="1"/>
    </xf>
    <xf numFmtId="49" fontId="10" fillId="22" borderId="0" xfId="0" applyNumberFormat="1" applyFont="1" applyFill="1" applyAlignment="1">
      <alignment horizontal="justify" vertical="center" wrapText="1"/>
    </xf>
    <xf numFmtId="0" fontId="5" fillId="22" borderId="0" xfId="52" applyFont="1" applyFill="1" applyAlignment="1" quotePrefix="1">
      <alignment horizontal="justify" wrapText="1"/>
      <protection/>
    </xf>
    <xf numFmtId="0" fontId="4" fillId="0" borderId="11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 quotePrefix="1">
      <alignment horizontal="center"/>
      <protection hidden="1"/>
    </xf>
    <xf numFmtId="0" fontId="0" fillId="0" borderId="10" xfId="0" applyNumberFormat="1" applyFont="1" applyFill="1" applyBorder="1" applyAlignment="1" applyProtection="1">
      <alignment horizontal="center"/>
      <protection hidden="1"/>
    </xf>
    <xf numFmtId="3" fontId="0" fillId="0" borderId="0" xfId="0" applyNumberFormat="1" applyFont="1" applyFill="1" applyAlignment="1">
      <alignment horizont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0" xfId="0" applyNumberFormat="1" applyFont="1" applyFill="1" applyAlignment="1">
      <alignment horizontal="left" indent="3"/>
    </xf>
    <xf numFmtId="49" fontId="0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NumberFormat="1" applyFont="1" applyFill="1" applyBorder="1" applyAlignment="1" applyProtection="1">
      <alignment horizontal="center"/>
      <protection hidden="1"/>
    </xf>
    <xf numFmtId="49" fontId="0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NumberFormat="1" applyFont="1" applyFill="1" applyBorder="1" applyAlignment="1" applyProtection="1">
      <alignment horizontal="center"/>
      <protection hidden="1"/>
    </xf>
    <xf numFmtId="0" fontId="0" fillId="0" borderId="10" xfId="0" applyNumberFormat="1" applyFont="1" applyFill="1" applyBorder="1" applyAlignment="1" applyProtection="1">
      <alignment horizontal="center" vertical="center" wrapText="1"/>
      <protection hidden="1"/>
    </xf>
    <xf numFmtId="49" fontId="0" fillId="0" borderId="10" xfId="0" applyNumberFormat="1" applyFont="1" applyFill="1" applyBorder="1" applyAlignment="1">
      <alignment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0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 indent="2"/>
    </xf>
    <xf numFmtId="49" fontId="1" fillId="0" borderId="0" xfId="0" applyNumberFormat="1" applyFont="1" applyFill="1" applyAlignment="1">
      <alignment horizontal="center"/>
    </xf>
    <xf numFmtId="49" fontId="0" fillId="0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10" xfId="0" applyNumberFormat="1" applyFont="1" applyFill="1" applyBorder="1" applyAlignment="1" applyProtection="1">
      <alignment horizontal="center" vertical="center"/>
      <protection hidden="1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 quotePrefix="1">
      <alignment horizontal="left" vertical="center" wrapText="1"/>
    </xf>
    <xf numFmtId="49" fontId="1" fillId="0" borderId="11" xfId="0" applyNumberFormat="1" applyFont="1" applyFill="1" applyBorder="1" applyAlignment="1" applyProtection="1">
      <alignment horizontal="center"/>
      <protection hidden="1"/>
    </xf>
    <xf numFmtId="0" fontId="1" fillId="0" borderId="11" xfId="0" applyNumberFormat="1" applyFont="1" applyFill="1" applyBorder="1" applyAlignment="1" applyProtection="1">
      <alignment horizontal="center"/>
      <protection hidden="1"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9" fontId="0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0" fillId="0" borderId="12" xfId="0" applyNumberFormat="1" applyFont="1" applyFill="1" applyBorder="1" applyAlignment="1" applyProtection="1">
      <alignment horizontal="center" vertical="center" wrapText="1"/>
      <protection hidden="1"/>
    </xf>
    <xf numFmtId="49" fontId="0" fillId="0" borderId="13" xfId="0" applyNumberFormat="1" applyFont="1" applyFill="1" applyBorder="1" applyAlignment="1" applyProtection="1">
      <alignment horizontal="center" vertical="center" wrapText="1"/>
      <protection hidden="1"/>
    </xf>
    <xf numFmtId="49" fontId="0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/>
    </xf>
    <xf numFmtId="49" fontId="0" fillId="0" borderId="2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 applyProtection="1" quotePrefix="1">
      <alignment horizontal="center" vertical="center"/>
      <protection hidden="1"/>
    </xf>
    <xf numFmtId="3" fontId="0" fillId="0" borderId="13" xfId="0" applyNumberFormat="1" applyFont="1" applyFill="1" applyBorder="1" applyAlignment="1" applyProtection="1">
      <alignment horizontal="center" vertical="center"/>
      <protection hidden="1"/>
    </xf>
    <xf numFmtId="3" fontId="0" fillId="0" borderId="14" xfId="0" applyNumberFormat="1" applyFont="1" applyFill="1" applyBorder="1" applyAlignment="1" applyProtection="1">
      <alignment horizontal="center" vertical="center"/>
      <protection hidden="1"/>
    </xf>
    <xf numFmtId="49" fontId="0" fillId="0" borderId="0" xfId="0" applyNumberFormat="1" applyFont="1" applyFill="1" applyBorder="1" applyAlignment="1" applyProtection="1">
      <alignment vertical="center" wrapText="1"/>
      <protection hidden="1"/>
    </xf>
    <xf numFmtId="0" fontId="0" fillId="0" borderId="0" xfId="0" applyNumberFormat="1" applyFont="1" applyFill="1" applyBorder="1" applyAlignment="1" applyProtection="1">
      <alignment vertical="center" wrapText="1"/>
      <protection hidden="1"/>
    </xf>
    <xf numFmtId="49" fontId="0" fillId="0" borderId="0" xfId="0" applyNumberFormat="1" applyFont="1" applyFill="1" applyAlignment="1">
      <alignment vertical="center" wrapText="1"/>
    </xf>
    <xf numFmtId="49" fontId="0" fillId="0" borderId="0" xfId="0" applyNumberFormat="1" applyFont="1" applyFill="1" applyAlignment="1">
      <alignment horizontal="left" vertical="center"/>
    </xf>
    <xf numFmtId="49" fontId="0" fillId="0" borderId="13" xfId="0" applyNumberFormat="1" applyFont="1" applyFill="1" applyBorder="1" applyAlignment="1" applyProtection="1">
      <alignment horizontal="left" vertical="center" wrapText="1"/>
      <protection hidden="1"/>
    </xf>
    <xf numFmtId="0" fontId="0" fillId="0" borderId="13" xfId="0" applyNumberFormat="1" applyFont="1" applyFill="1" applyBorder="1" applyAlignment="1" applyProtection="1">
      <alignment horizontal="left" vertical="center" wrapText="1"/>
      <protection hidden="1"/>
    </xf>
    <xf numFmtId="49" fontId="0" fillId="0" borderId="0" xfId="0" applyNumberFormat="1" applyFont="1" applyFill="1" applyAlignment="1">
      <alignment horizontal="left" vertical="center" wrapText="1"/>
    </xf>
    <xf numFmtId="49" fontId="0" fillId="0" borderId="11" xfId="0" applyNumberFormat="1" applyFont="1" applyFill="1" applyBorder="1" applyAlignment="1" applyProtection="1">
      <alignment horizontal="left" vertical="center" wrapText="1"/>
      <protection hidden="1"/>
    </xf>
    <xf numFmtId="0" fontId="0" fillId="0" borderId="11" xfId="0" applyNumberFormat="1" applyFont="1" applyFill="1" applyBorder="1" applyAlignment="1" applyProtection="1">
      <alignment horizontal="left" vertical="center" wrapText="1"/>
      <protection hidden="1"/>
    </xf>
    <xf numFmtId="49" fontId="0" fillId="0" borderId="11" xfId="0" applyNumberFormat="1" applyFont="1" applyFill="1" applyBorder="1" applyAlignment="1" applyProtection="1">
      <alignment horizontal="left" vertical="center" wrapText="1"/>
      <protection hidden="1"/>
    </xf>
    <xf numFmtId="0" fontId="0" fillId="0" borderId="11" xfId="0" applyNumberFormat="1" applyFont="1" applyFill="1" applyBorder="1" applyAlignment="1" applyProtection="1">
      <alignment horizontal="left" vertical="center" wrapText="1"/>
      <protection hidden="1"/>
    </xf>
    <xf numFmtId="0" fontId="8" fillId="22" borderId="0" xfId="52" applyFont="1" applyFill="1" applyAlignment="1" quotePrefix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Sheet1 (2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111</xdr:row>
      <xdr:rowOff>19050</xdr:rowOff>
    </xdr:from>
    <xdr:to>
      <xdr:col>14</xdr:col>
      <xdr:colOff>638175</xdr:colOff>
      <xdr:row>113</xdr:row>
      <xdr:rowOff>9525</xdr:rowOff>
    </xdr:to>
    <xdr:grpSp>
      <xdr:nvGrpSpPr>
        <xdr:cNvPr id="1" name="Group 8"/>
        <xdr:cNvGrpSpPr>
          <a:grpSpLocks/>
        </xdr:cNvGrpSpPr>
      </xdr:nvGrpSpPr>
      <xdr:grpSpPr>
        <a:xfrm>
          <a:off x="57150" y="21278850"/>
          <a:ext cx="4943475" cy="314325"/>
          <a:chOff x="6" y="75"/>
          <a:chExt cx="519" cy="33"/>
        </a:xfrm>
        <a:solidFill>
          <a:srgbClr val="FFFFFF"/>
        </a:solidFill>
      </xdr:grpSpPr>
      <xdr:sp>
        <xdr:nvSpPr>
          <xdr:cNvPr id="2" name="Text Box 9"/>
          <xdr:cNvSpPr txBox="1">
            <a:spLocks noChangeArrowheads="1"/>
          </xdr:cNvSpPr>
        </xdr:nvSpPr>
        <xdr:spPr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Інформаційно-аналітичний центр «ЛІГА»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«ЛІГА ЗАКОН»</a:t>
            </a:r>
          </a:p>
        </xdr:txBody>
      </xdr:sp>
      <xdr:pic>
        <xdr:nvPicPr>
          <xdr:cNvPr id="3" name="Picture 10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56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113</xdr:row>
      <xdr:rowOff>19050</xdr:rowOff>
    </xdr:from>
    <xdr:to>
      <xdr:col>14</xdr:col>
      <xdr:colOff>638175</xdr:colOff>
      <xdr:row>115</xdr:row>
      <xdr:rowOff>9525</xdr:rowOff>
    </xdr:to>
    <xdr:grpSp>
      <xdr:nvGrpSpPr>
        <xdr:cNvPr id="1" name="Group 5"/>
        <xdr:cNvGrpSpPr>
          <a:grpSpLocks/>
        </xdr:cNvGrpSpPr>
      </xdr:nvGrpSpPr>
      <xdr:grpSpPr>
        <a:xfrm>
          <a:off x="57150" y="21402675"/>
          <a:ext cx="4943475" cy="314325"/>
          <a:chOff x="6" y="75"/>
          <a:chExt cx="519" cy="33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Інформаційно-аналітичний центр «ЛІГА»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«ЛІГА ЗАКОН»</a:t>
            </a:r>
          </a:p>
        </xdr:txBody>
      </xdr:sp>
      <xdr:pic>
        <xdr:nvPicPr>
          <xdr:cNvPr id="3" name="Picture 7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56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8"/>
  <sheetViews>
    <sheetView showGridLines="0" showZeros="0" tabSelected="1" zoomScalePageLayoutView="0" workbookViewId="0" topLeftCell="A55">
      <selection activeCell="Q74" sqref="Q74:U74"/>
    </sheetView>
  </sheetViews>
  <sheetFormatPr defaultColWidth="9.33203125" defaultRowHeight="12.75"/>
  <cols>
    <col min="1" max="5" width="5.33203125" style="6" customWidth="1"/>
    <col min="6" max="12" width="5.83203125" style="6" customWidth="1"/>
    <col min="13" max="13" width="7" style="6" customWidth="1"/>
    <col min="14" max="14" width="1.83203125" style="95" customWidth="1"/>
    <col min="15" max="15" width="15.66015625" style="109" customWidth="1"/>
    <col min="16" max="16" width="1.83203125" style="104" customWidth="1"/>
    <col min="17" max="17" width="1.83203125" style="100" customWidth="1"/>
    <col min="18" max="18" width="4" style="109" customWidth="1"/>
    <col min="19" max="19" width="5.16015625" style="6" customWidth="1"/>
    <col min="20" max="20" width="4" style="6" customWidth="1"/>
    <col min="21" max="21" width="1.83203125" style="104" customWidth="1"/>
    <col min="22" max="22" width="7.33203125" style="6" customWidth="1"/>
    <col min="23" max="26" width="11" style="6" customWidth="1"/>
    <col min="27" max="16384" width="9.33203125" style="6" customWidth="1"/>
  </cols>
  <sheetData>
    <row r="1" spans="11:26" s="2" customFormat="1" ht="29.25" customHeight="1">
      <c r="K1" s="194" t="s">
        <v>81</v>
      </c>
      <c r="L1" s="194"/>
      <c r="M1" s="194"/>
      <c r="N1" s="194"/>
      <c r="O1" s="194"/>
      <c r="P1" s="194"/>
      <c r="Q1" s="194"/>
      <c r="R1" s="194"/>
      <c r="S1" s="194"/>
      <c r="T1" s="194"/>
      <c r="U1" s="194"/>
      <c r="W1" s="168" t="s">
        <v>85</v>
      </c>
      <c r="X1" s="168"/>
      <c r="Y1" s="168"/>
      <c r="Z1" s="168"/>
    </row>
    <row r="2" spans="1:26" s="5" customFormat="1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92"/>
      <c r="O2" s="4"/>
      <c r="P2" s="25"/>
      <c r="Q2" s="199" t="s">
        <v>13</v>
      </c>
      <c r="R2" s="199"/>
      <c r="S2" s="199"/>
      <c r="T2" s="199"/>
      <c r="U2" s="199"/>
      <c r="W2" s="168"/>
      <c r="X2" s="168"/>
      <c r="Y2" s="168"/>
      <c r="Z2" s="168"/>
    </row>
    <row r="3" spans="1:26" s="5" customFormat="1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  <c r="N3" s="13"/>
      <c r="O3" s="26" t="s">
        <v>22</v>
      </c>
      <c r="P3" s="14"/>
      <c r="Q3" s="188" t="s">
        <v>118</v>
      </c>
      <c r="R3" s="188"/>
      <c r="S3" s="7" t="s">
        <v>119</v>
      </c>
      <c r="T3" s="196" t="s">
        <v>120</v>
      </c>
      <c r="U3" s="197"/>
      <c r="W3" s="168"/>
      <c r="X3" s="168"/>
      <c r="Y3" s="168"/>
      <c r="Z3" s="168"/>
    </row>
    <row r="4" spans="1:26" s="5" customFormat="1" ht="21.75" customHeight="1">
      <c r="A4" s="171" t="s">
        <v>0</v>
      </c>
      <c r="B4" s="171"/>
      <c r="C4" s="171"/>
      <c r="D4" s="172" t="s">
        <v>111</v>
      </c>
      <c r="E4" s="172"/>
      <c r="F4" s="172"/>
      <c r="G4" s="172"/>
      <c r="H4" s="172"/>
      <c r="I4" s="172"/>
      <c r="J4" s="172"/>
      <c r="K4" s="172"/>
      <c r="L4" s="172"/>
      <c r="M4" s="172"/>
      <c r="N4" s="93"/>
      <c r="O4" s="25" t="s">
        <v>1</v>
      </c>
      <c r="P4" s="102"/>
      <c r="Q4" s="188" t="s">
        <v>121</v>
      </c>
      <c r="R4" s="188"/>
      <c r="S4" s="188"/>
      <c r="T4" s="188"/>
      <c r="U4" s="188"/>
      <c r="W4" s="168"/>
      <c r="X4" s="168"/>
      <c r="Y4" s="168"/>
      <c r="Z4" s="168"/>
    </row>
    <row r="5" spans="1:26" s="5" customFormat="1" ht="21.75" customHeight="1">
      <c r="A5" s="171" t="s">
        <v>2</v>
      </c>
      <c r="B5" s="171"/>
      <c r="C5" s="172" t="s">
        <v>112</v>
      </c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93"/>
      <c r="O5" s="25" t="s">
        <v>3</v>
      </c>
      <c r="P5" s="102"/>
      <c r="Q5" s="188" t="s">
        <v>122</v>
      </c>
      <c r="R5" s="188"/>
      <c r="S5" s="188"/>
      <c r="T5" s="188"/>
      <c r="U5" s="188"/>
      <c r="W5" s="177" t="s">
        <v>82</v>
      </c>
      <c r="X5" s="177"/>
      <c r="Y5" s="177"/>
      <c r="Z5" s="177"/>
    </row>
    <row r="6" spans="1:26" s="5" customFormat="1" ht="21.75" customHeight="1">
      <c r="A6" s="171" t="s">
        <v>4</v>
      </c>
      <c r="B6" s="171"/>
      <c r="C6" s="171"/>
      <c r="D6" s="171"/>
      <c r="E6" s="171"/>
      <c r="F6" s="171"/>
      <c r="G6" s="170" t="s">
        <v>113</v>
      </c>
      <c r="H6" s="170"/>
      <c r="I6" s="170"/>
      <c r="J6" s="170"/>
      <c r="K6" s="170"/>
      <c r="L6" s="170"/>
      <c r="M6" s="170"/>
      <c r="N6" s="93"/>
      <c r="O6" s="25" t="s">
        <v>5</v>
      </c>
      <c r="P6" s="102"/>
      <c r="Q6" s="188"/>
      <c r="R6" s="188"/>
      <c r="S6" s="188"/>
      <c r="T6" s="188"/>
      <c r="U6" s="188"/>
      <c r="W6" s="177"/>
      <c r="X6" s="177"/>
      <c r="Y6" s="177"/>
      <c r="Z6" s="177"/>
    </row>
    <row r="7" spans="1:26" s="5" customFormat="1" ht="26.25" customHeight="1">
      <c r="A7" s="198" t="s">
        <v>89</v>
      </c>
      <c r="B7" s="198"/>
      <c r="C7" s="198"/>
      <c r="D7" s="198"/>
      <c r="E7" s="198"/>
      <c r="F7" s="172"/>
      <c r="G7" s="172"/>
      <c r="H7" s="172"/>
      <c r="I7" s="172"/>
      <c r="J7" s="172"/>
      <c r="K7" s="172"/>
      <c r="L7" s="172"/>
      <c r="M7" s="172"/>
      <c r="N7" s="93"/>
      <c r="O7" s="25" t="s">
        <v>90</v>
      </c>
      <c r="P7" s="102"/>
      <c r="Q7" s="188" t="s">
        <v>123</v>
      </c>
      <c r="R7" s="188"/>
      <c r="S7" s="188"/>
      <c r="T7" s="188"/>
      <c r="U7" s="188"/>
      <c r="W7" s="177"/>
      <c r="X7" s="177"/>
      <c r="Y7" s="177"/>
      <c r="Z7" s="177"/>
    </row>
    <row r="8" spans="1:26" s="5" customFormat="1" ht="21.75" customHeight="1">
      <c r="A8" s="169" t="s">
        <v>6</v>
      </c>
      <c r="B8" s="169"/>
      <c r="C8" s="169"/>
      <c r="D8" s="169"/>
      <c r="E8" s="169"/>
      <c r="F8" s="170" t="s">
        <v>114</v>
      </c>
      <c r="G8" s="170"/>
      <c r="H8" s="170"/>
      <c r="I8" s="170"/>
      <c r="J8" s="170"/>
      <c r="K8" s="170"/>
      <c r="L8" s="170"/>
      <c r="M8" s="170"/>
      <c r="N8" s="94"/>
      <c r="O8" s="25" t="s">
        <v>7</v>
      </c>
      <c r="P8" s="103"/>
      <c r="Q8" s="188" t="s">
        <v>124</v>
      </c>
      <c r="R8" s="188"/>
      <c r="S8" s="188"/>
      <c r="T8" s="188"/>
      <c r="U8" s="188"/>
      <c r="W8" s="177"/>
      <c r="X8" s="177"/>
      <c r="Y8" s="177"/>
      <c r="Z8" s="177"/>
    </row>
    <row r="9" spans="1:26" s="143" customFormat="1" ht="14.25" customHeight="1">
      <c r="A9" s="135" t="s">
        <v>106</v>
      </c>
      <c r="B9" s="136"/>
      <c r="C9" s="136"/>
      <c r="D9" s="136"/>
      <c r="E9" s="136"/>
      <c r="F9" s="137"/>
      <c r="G9" s="138"/>
      <c r="H9" s="138"/>
      <c r="I9" s="138"/>
      <c r="J9" s="138"/>
      <c r="K9" s="138"/>
      <c r="L9" s="138"/>
      <c r="M9" s="138"/>
      <c r="N9" s="139"/>
      <c r="O9" s="140"/>
      <c r="P9" s="141"/>
      <c r="Q9" s="193"/>
      <c r="R9" s="193"/>
      <c r="S9" s="193"/>
      <c r="T9" s="193"/>
      <c r="U9" s="193"/>
      <c r="V9" s="142"/>
      <c r="W9" s="178" t="s">
        <v>83</v>
      </c>
      <c r="X9" s="178"/>
      <c r="Y9" s="178"/>
      <c r="Z9" s="178"/>
    </row>
    <row r="10" spans="1:26" s="143" customFormat="1" ht="14.25" customHeight="1">
      <c r="A10" s="135" t="s">
        <v>107</v>
      </c>
      <c r="B10" s="136"/>
      <c r="C10" s="136"/>
      <c r="D10" s="136"/>
      <c r="E10" s="136"/>
      <c r="F10" s="137"/>
      <c r="G10" s="138"/>
      <c r="H10" s="138"/>
      <c r="I10" s="138"/>
      <c r="J10" s="138"/>
      <c r="K10" s="138"/>
      <c r="L10" s="138"/>
      <c r="M10" s="138"/>
      <c r="N10" s="139"/>
      <c r="O10" s="140"/>
      <c r="P10" s="141"/>
      <c r="Q10" s="193"/>
      <c r="R10" s="193"/>
      <c r="S10" s="193"/>
      <c r="T10" s="193"/>
      <c r="U10" s="193"/>
      <c r="V10" s="142"/>
      <c r="W10" s="178"/>
      <c r="X10" s="178"/>
      <c r="Y10" s="178"/>
      <c r="Z10" s="178"/>
    </row>
    <row r="11" spans="1:26" s="143" customFormat="1" ht="14.25" customHeight="1">
      <c r="A11" s="135" t="s">
        <v>108</v>
      </c>
      <c r="B11" s="136"/>
      <c r="C11" s="136"/>
      <c r="D11" s="136"/>
      <c r="E11" s="136"/>
      <c r="F11" s="137"/>
      <c r="G11" s="138"/>
      <c r="H11" s="138"/>
      <c r="I11" s="138"/>
      <c r="J11" s="138"/>
      <c r="K11" s="138"/>
      <c r="L11" s="138"/>
      <c r="M11" s="138"/>
      <c r="N11" s="139"/>
      <c r="O11" s="140"/>
      <c r="P11" s="141"/>
      <c r="Q11" s="193" t="s">
        <v>115</v>
      </c>
      <c r="R11" s="193"/>
      <c r="S11" s="193"/>
      <c r="T11" s="193"/>
      <c r="U11" s="193"/>
      <c r="V11" s="142"/>
      <c r="W11" s="6"/>
      <c r="X11" s="6"/>
      <c r="Y11" s="6"/>
      <c r="Z11" s="6"/>
    </row>
    <row r="12" spans="1:26" s="5" customFormat="1" ht="21.75" customHeight="1">
      <c r="A12" s="171" t="s">
        <v>8</v>
      </c>
      <c r="B12" s="171"/>
      <c r="C12" s="171"/>
      <c r="D12" s="171"/>
      <c r="E12" s="171"/>
      <c r="F12" s="192"/>
      <c r="G12" s="192"/>
      <c r="H12" s="192"/>
      <c r="I12" s="192"/>
      <c r="J12" s="192"/>
      <c r="K12" s="192"/>
      <c r="L12" s="192"/>
      <c r="M12" s="192"/>
      <c r="N12" s="93"/>
      <c r="O12" s="14"/>
      <c r="P12" s="25"/>
      <c r="Q12" s="188"/>
      <c r="R12" s="188"/>
      <c r="S12" s="188"/>
      <c r="T12" s="188"/>
      <c r="U12" s="188"/>
      <c r="W12" s="6"/>
      <c r="X12" s="6"/>
      <c r="Y12" s="6"/>
      <c r="Z12" s="6"/>
    </row>
    <row r="13" ht="9" customHeight="1"/>
    <row r="14" spans="1:21" ht="17.25" customHeight="1">
      <c r="A14" s="195" t="s">
        <v>25</v>
      </c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</row>
    <row r="15" spans="1:26" ht="17.25" customHeight="1">
      <c r="A15" s="19"/>
      <c r="B15" s="19"/>
      <c r="C15" s="19"/>
      <c r="D15" s="19"/>
      <c r="F15" s="15" t="s">
        <v>86</v>
      </c>
      <c r="G15" s="189" t="s">
        <v>116</v>
      </c>
      <c r="H15" s="189"/>
      <c r="I15" s="189"/>
      <c r="J15" s="189"/>
      <c r="K15" s="189"/>
      <c r="L15" s="16" t="s">
        <v>77</v>
      </c>
      <c r="M15" s="17" t="s">
        <v>117</v>
      </c>
      <c r="N15" s="96"/>
      <c r="O15" s="18" t="s">
        <v>78</v>
      </c>
      <c r="P15" s="20"/>
      <c r="R15" s="19"/>
      <c r="S15" s="19"/>
      <c r="T15" s="19"/>
      <c r="W15" s="1"/>
      <c r="X15" s="1"/>
      <c r="Y15" s="1"/>
      <c r="Z15" s="1"/>
    </row>
    <row r="16" spans="23:26" ht="9" customHeight="1">
      <c r="W16" s="10"/>
      <c r="X16" s="10"/>
      <c r="Y16" s="10"/>
      <c r="Z16" s="10"/>
    </row>
    <row r="17" spans="9:26" ht="12.75" customHeight="1">
      <c r="I17" s="190" t="s">
        <v>26</v>
      </c>
      <c r="J17" s="190"/>
      <c r="K17" s="190"/>
      <c r="L17" s="190"/>
      <c r="O17" s="111" t="s">
        <v>9</v>
      </c>
      <c r="Q17" s="191" t="s">
        <v>24</v>
      </c>
      <c r="R17" s="191"/>
      <c r="S17" s="191"/>
      <c r="T17" s="191"/>
      <c r="U17" s="191"/>
      <c r="W17" s="10"/>
      <c r="X17" s="10"/>
      <c r="Y17" s="10"/>
      <c r="Z17" s="10"/>
    </row>
    <row r="18" spans="1:26" s="1" customFormat="1" ht="19.5" customHeight="1">
      <c r="A18" s="157" t="s">
        <v>27</v>
      </c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W18" s="10"/>
      <c r="X18" s="10"/>
      <c r="Y18" s="10"/>
      <c r="Z18" s="10"/>
    </row>
    <row r="19" spans="1:21" s="10" customFormat="1" ht="25.5" customHeight="1">
      <c r="A19" s="158" t="s">
        <v>28</v>
      </c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8" t="s">
        <v>10</v>
      </c>
      <c r="N19" s="166" t="s">
        <v>70</v>
      </c>
      <c r="O19" s="166"/>
      <c r="P19" s="166"/>
      <c r="Q19" s="166" t="s">
        <v>71</v>
      </c>
      <c r="R19" s="166"/>
      <c r="S19" s="166"/>
      <c r="T19" s="166"/>
      <c r="U19" s="166"/>
    </row>
    <row r="20" spans="1:21" s="10" customFormat="1" ht="12.75">
      <c r="A20" s="158">
        <v>1</v>
      </c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21">
        <v>2</v>
      </c>
      <c r="N20" s="166">
        <v>3</v>
      </c>
      <c r="O20" s="166"/>
      <c r="P20" s="166"/>
      <c r="Q20" s="166">
        <v>4</v>
      </c>
      <c r="R20" s="166"/>
      <c r="S20" s="166"/>
      <c r="T20" s="166"/>
      <c r="U20" s="166"/>
    </row>
    <row r="21" spans="1:21" s="10" customFormat="1" ht="12.75">
      <c r="A21" s="161" t="s">
        <v>29</v>
      </c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22" t="s">
        <v>14</v>
      </c>
      <c r="N21" s="181">
        <v>256377</v>
      </c>
      <c r="O21" s="181"/>
      <c r="P21" s="181"/>
      <c r="Q21" s="179">
        <v>204472</v>
      </c>
      <c r="R21" s="179"/>
      <c r="S21" s="179"/>
      <c r="T21" s="179"/>
      <c r="U21" s="179"/>
    </row>
    <row r="22" spans="1:21" s="10" customFormat="1" ht="12.75">
      <c r="A22" s="161" t="s">
        <v>30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22" t="s">
        <v>72</v>
      </c>
      <c r="N22" s="27" t="s">
        <v>79</v>
      </c>
      <c r="O22" s="28"/>
      <c r="P22" s="29" t="s">
        <v>80</v>
      </c>
      <c r="Q22" s="34" t="s">
        <v>79</v>
      </c>
      <c r="R22" s="185"/>
      <c r="S22" s="185"/>
      <c r="T22" s="185"/>
      <c r="U22" s="35" t="s">
        <v>80</v>
      </c>
    </row>
    <row r="23" spans="1:21" s="10" customFormat="1" ht="12.75">
      <c r="A23" s="161" t="s">
        <v>31</v>
      </c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22" t="s">
        <v>15</v>
      </c>
      <c r="N23" s="27" t="s">
        <v>79</v>
      </c>
      <c r="O23" s="28"/>
      <c r="P23" s="29" t="s">
        <v>80</v>
      </c>
      <c r="Q23" s="34" t="s">
        <v>79</v>
      </c>
      <c r="R23" s="185"/>
      <c r="S23" s="185"/>
      <c r="T23" s="185"/>
      <c r="U23" s="35" t="s">
        <v>80</v>
      </c>
    </row>
    <row r="24" spans="1:21" s="10" customFormat="1" ht="12.75">
      <c r="A24" s="161"/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22" t="s">
        <v>73</v>
      </c>
      <c r="N24" s="27" t="s">
        <v>79</v>
      </c>
      <c r="O24" s="28"/>
      <c r="P24" s="29" t="s">
        <v>80</v>
      </c>
      <c r="Q24" s="34" t="s">
        <v>79</v>
      </c>
      <c r="R24" s="185"/>
      <c r="S24" s="185"/>
      <c r="T24" s="185"/>
      <c r="U24" s="35" t="s">
        <v>80</v>
      </c>
    </row>
    <row r="25" spans="1:21" s="10" customFormat="1" ht="12.75">
      <c r="A25" s="161" t="s">
        <v>32</v>
      </c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22" t="s">
        <v>16</v>
      </c>
      <c r="N25" s="27" t="s">
        <v>79</v>
      </c>
      <c r="O25" s="28"/>
      <c r="P25" s="29" t="s">
        <v>80</v>
      </c>
      <c r="Q25" s="34" t="s">
        <v>79</v>
      </c>
      <c r="R25" s="185"/>
      <c r="S25" s="185"/>
      <c r="T25" s="185"/>
      <c r="U25" s="35" t="s">
        <v>80</v>
      </c>
    </row>
    <row r="26" spans="1:21" s="10" customFormat="1" ht="12.75">
      <c r="A26" s="161" t="s">
        <v>33</v>
      </c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22" t="s">
        <v>74</v>
      </c>
      <c r="N26" s="180">
        <f>N21-O22-O23-O24-O25</f>
        <v>256377</v>
      </c>
      <c r="O26" s="180"/>
      <c r="P26" s="180"/>
      <c r="Q26" s="180">
        <f>Q21-R22-R23-R24-R25</f>
        <v>204472</v>
      </c>
      <c r="R26" s="180"/>
      <c r="S26" s="180"/>
      <c r="T26" s="180"/>
      <c r="U26" s="180"/>
    </row>
    <row r="27" spans="1:21" s="10" customFormat="1" ht="12.75">
      <c r="A27" s="161" t="s">
        <v>34</v>
      </c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22" t="s">
        <v>17</v>
      </c>
      <c r="N27" s="27" t="s">
        <v>79</v>
      </c>
      <c r="O27" s="28">
        <v>244027</v>
      </c>
      <c r="P27" s="29" t="s">
        <v>80</v>
      </c>
      <c r="Q27" s="34" t="s">
        <v>79</v>
      </c>
      <c r="R27" s="185">
        <v>165446</v>
      </c>
      <c r="S27" s="185"/>
      <c r="T27" s="185"/>
      <c r="U27" s="35" t="s">
        <v>80</v>
      </c>
    </row>
    <row r="28" spans="1:21" s="10" customFormat="1" ht="12.75">
      <c r="A28" s="148" t="s">
        <v>35</v>
      </c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2"/>
      <c r="N28" s="173"/>
      <c r="O28" s="173"/>
      <c r="P28" s="173"/>
      <c r="Q28" s="179"/>
      <c r="R28" s="179"/>
      <c r="S28" s="179"/>
      <c r="T28" s="179"/>
      <c r="U28" s="179"/>
    </row>
    <row r="29" spans="1:26" s="10" customFormat="1" ht="12.75">
      <c r="A29" s="160" t="s">
        <v>36</v>
      </c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30" t="s">
        <v>18</v>
      </c>
      <c r="N29" s="180">
        <f>IF(N26&gt;O27,N26-O27,0)</f>
        <v>12350</v>
      </c>
      <c r="O29" s="180"/>
      <c r="P29" s="180"/>
      <c r="Q29" s="145">
        <f>IF(Q26&gt;R27,Q26-R27,0)</f>
        <v>39026</v>
      </c>
      <c r="R29" s="187"/>
      <c r="S29" s="187"/>
      <c r="T29" s="187"/>
      <c r="U29" s="187"/>
      <c r="W29" s="60"/>
      <c r="X29" s="60"/>
      <c r="Y29" s="60"/>
      <c r="Z29" s="60"/>
    </row>
    <row r="30" spans="1:26" s="10" customFormat="1" ht="12.75">
      <c r="A30" s="160" t="s">
        <v>37</v>
      </c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22" t="s">
        <v>75</v>
      </c>
      <c r="N30" s="31" t="s">
        <v>79</v>
      </c>
      <c r="O30" s="33">
        <f>IF(O27&gt;N26,O27-N26,0)</f>
        <v>0</v>
      </c>
      <c r="P30" s="32" t="s">
        <v>80</v>
      </c>
      <c r="Q30" s="36" t="s">
        <v>79</v>
      </c>
      <c r="R30" s="186">
        <f>IF(R27&gt;Q26,R27-Q26,0)</f>
        <v>0</v>
      </c>
      <c r="S30" s="186"/>
      <c r="T30" s="186"/>
      <c r="U30" s="37" t="s">
        <v>80</v>
      </c>
      <c r="W30" s="60"/>
      <c r="X30" s="60"/>
      <c r="Y30" s="60"/>
      <c r="Z30" s="60"/>
    </row>
    <row r="31" spans="1:26" s="10" customFormat="1" ht="12.75">
      <c r="A31" s="161" t="s">
        <v>38</v>
      </c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22" t="s">
        <v>19</v>
      </c>
      <c r="N31" s="181">
        <v>5604</v>
      </c>
      <c r="O31" s="181"/>
      <c r="P31" s="181"/>
      <c r="Q31" s="179">
        <v>4076</v>
      </c>
      <c r="R31" s="179"/>
      <c r="S31" s="179"/>
      <c r="T31" s="179"/>
      <c r="U31" s="179"/>
      <c r="W31" s="60"/>
      <c r="X31" s="60"/>
      <c r="Y31" s="60"/>
      <c r="Z31" s="60"/>
    </row>
    <row r="32" spans="1:21" s="60" customFormat="1" ht="39.75" customHeight="1">
      <c r="A32" s="150" t="s">
        <v>102</v>
      </c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2"/>
      <c r="M32" s="62" t="s">
        <v>91</v>
      </c>
      <c r="N32" s="174"/>
      <c r="O32" s="175"/>
      <c r="P32" s="176"/>
      <c r="Q32" s="162"/>
      <c r="R32" s="163"/>
      <c r="S32" s="163"/>
      <c r="T32" s="163"/>
      <c r="U32" s="164"/>
    </row>
    <row r="33" spans="1:21" s="60" customFormat="1" ht="12.75">
      <c r="A33" s="149" t="s">
        <v>39</v>
      </c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62" t="s">
        <v>20</v>
      </c>
      <c r="N33" s="132" t="s">
        <v>79</v>
      </c>
      <c r="O33" s="131">
        <v>6260</v>
      </c>
      <c r="P33" s="129" t="s">
        <v>80</v>
      </c>
      <c r="Q33" s="132" t="s">
        <v>79</v>
      </c>
      <c r="R33" s="175">
        <v>5884</v>
      </c>
      <c r="S33" s="175"/>
      <c r="T33" s="175"/>
      <c r="U33" s="129" t="s">
        <v>80</v>
      </c>
    </row>
    <row r="34" spans="1:26" s="60" customFormat="1" ht="12.75">
      <c r="A34" s="149" t="s">
        <v>40</v>
      </c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62" t="s">
        <v>21</v>
      </c>
      <c r="N34" s="132" t="s">
        <v>79</v>
      </c>
      <c r="O34" s="131">
        <v>135</v>
      </c>
      <c r="P34" s="129" t="s">
        <v>80</v>
      </c>
      <c r="Q34" s="132" t="s">
        <v>79</v>
      </c>
      <c r="R34" s="175">
        <v>83</v>
      </c>
      <c r="S34" s="175"/>
      <c r="T34" s="175"/>
      <c r="U34" s="129" t="s">
        <v>80</v>
      </c>
      <c r="W34" s="10"/>
      <c r="X34" s="10"/>
      <c r="Y34" s="10"/>
      <c r="Z34" s="10"/>
    </row>
    <row r="35" spans="1:26" s="60" customFormat="1" ht="12.75">
      <c r="A35" s="149" t="s">
        <v>41</v>
      </c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62" t="s">
        <v>76</v>
      </c>
      <c r="N35" s="133" t="s">
        <v>79</v>
      </c>
      <c r="O35" s="128">
        <v>12595</v>
      </c>
      <c r="P35" s="134" t="s">
        <v>80</v>
      </c>
      <c r="Q35" s="133" t="s">
        <v>79</v>
      </c>
      <c r="R35" s="200">
        <v>3230</v>
      </c>
      <c r="S35" s="200"/>
      <c r="T35" s="200"/>
      <c r="U35" s="134" t="s">
        <v>80</v>
      </c>
      <c r="W35" s="10"/>
      <c r="X35" s="10"/>
      <c r="Y35" s="10"/>
      <c r="Z35" s="10"/>
    </row>
    <row r="36" spans="1:26" s="60" customFormat="1" ht="39.75" customHeight="1">
      <c r="A36" s="150" t="s">
        <v>103</v>
      </c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2"/>
      <c r="M36" s="62" t="s">
        <v>92</v>
      </c>
      <c r="N36" s="201"/>
      <c r="O36" s="201"/>
      <c r="P36" s="201"/>
      <c r="Q36" s="201"/>
      <c r="R36" s="201"/>
      <c r="S36" s="201"/>
      <c r="T36" s="201"/>
      <c r="U36" s="201"/>
      <c r="W36" s="10"/>
      <c r="X36" s="10"/>
      <c r="Y36" s="10"/>
      <c r="Z36" s="10"/>
    </row>
    <row r="37" spans="1:21" s="10" customFormat="1" ht="12.75">
      <c r="A37" s="148" t="s">
        <v>42</v>
      </c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22"/>
      <c r="N37" s="173"/>
      <c r="O37" s="173"/>
      <c r="P37" s="173"/>
      <c r="Q37" s="179"/>
      <c r="R37" s="179"/>
      <c r="S37" s="179"/>
      <c r="T37" s="179"/>
      <c r="U37" s="179"/>
    </row>
    <row r="38" spans="1:21" s="10" customFormat="1" ht="12.75">
      <c r="A38" s="160" t="s">
        <v>36</v>
      </c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22">
        <v>100</v>
      </c>
      <c r="N38" s="180">
        <f>IF((N29-O30+N31-O33-O34-O35)&gt;0,N29-O30+N31-O33-O34-O35,0)</f>
        <v>0</v>
      </c>
      <c r="O38" s="180"/>
      <c r="P38" s="180"/>
      <c r="Q38" s="187">
        <f>IF(Q29-R30+Q31-R33-R34-R35&gt;0,Q29-R30+Q31-R33-R34-R35,0)</f>
        <v>33905</v>
      </c>
      <c r="R38" s="187"/>
      <c r="S38" s="187"/>
      <c r="T38" s="187"/>
      <c r="U38" s="187"/>
    </row>
    <row r="39" spans="1:21" s="10" customFormat="1" ht="12.75">
      <c r="A39" s="160" t="s">
        <v>37</v>
      </c>
      <c r="B39" s="160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22">
        <v>105</v>
      </c>
      <c r="N39" s="31" t="s">
        <v>79</v>
      </c>
      <c r="O39" s="33">
        <f>IF((N29-O30+N31-O33-O34-O35)&lt;0,O30-N29-N31+O33+O34+O35,0)</f>
        <v>1036</v>
      </c>
      <c r="P39" s="32" t="s">
        <v>80</v>
      </c>
      <c r="Q39" s="36" t="s">
        <v>79</v>
      </c>
      <c r="R39" s="186">
        <f>IF(Q29-R30+Q31-R33-R34-R35&lt;0,R30-Q29-Q31+R33+R34+R35,0)</f>
        <v>0</v>
      </c>
      <c r="S39" s="186"/>
      <c r="T39" s="186"/>
      <c r="U39" s="37" t="s">
        <v>80</v>
      </c>
    </row>
    <row r="40" spans="1:21" s="10" customFormat="1" ht="12.75">
      <c r="A40" s="161" t="s">
        <v>43</v>
      </c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22">
        <v>110</v>
      </c>
      <c r="N40" s="181"/>
      <c r="O40" s="181"/>
      <c r="P40" s="181"/>
      <c r="Q40" s="179"/>
      <c r="R40" s="179"/>
      <c r="S40" s="179"/>
      <c r="T40" s="179"/>
      <c r="U40" s="179"/>
    </row>
    <row r="41" spans="1:21" s="10" customFormat="1" ht="12.75">
      <c r="A41" s="161" t="s">
        <v>44</v>
      </c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22">
        <v>120</v>
      </c>
      <c r="N41" s="181">
        <v>6</v>
      </c>
      <c r="O41" s="181"/>
      <c r="P41" s="181"/>
      <c r="Q41" s="179">
        <v>5</v>
      </c>
      <c r="R41" s="179"/>
      <c r="S41" s="179"/>
      <c r="T41" s="179"/>
      <c r="U41" s="179"/>
    </row>
    <row r="42" spans="1:22" s="10" customFormat="1" ht="12.75">
      <c r="A42" s="161" t="s">
        <v>109</v>
      </c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22">
        <v>130</v>
      </c>
      <c r="N42" s="181"/>
      <c r="O42" s="181"/>
      <c r="P42" s="181"/>
      <c r="Q42" s="179"/>
      <c r="R42" s="179"/>
      <c r="S42" s="179"/>
      <c r="T42" s="179"/>
      <c r="U42" s="179"/>
      <c r="V42" s="130" t="s">
        <v>98</v>
      </c>
    </row>
    <row r="43" spans="1:21" s="10" customFormat="1" ht="12.75">
      <c r="A43" s="161" t="s">
        <v>45</v>
      </c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22">
        <v>140</v>
      </c>
      <c r="N43" s="27" t="s">
        <v>79</v>
      </c>
      <c r="O43" s="28">
        <v>468</v>
      </c>
      <c r="P43" s="29" t="s">
        <v>80</v>
      </c>
      <c r="Q43" s="27" t="s">
        <v>79</v>
      </c>
      <c r="R43" s="185">
        <v>323</v>
      </c>
      <c r="S43" s="185"/>
      <c r="T43" s="185"/>
      <c r="U43" s="29" t="s">
        <v>80</v>
      </c>
    </row>
    <row r="44" spans="1:21" s="10" customFormat="1" ht="12.75">
      <c r="A44" s="161" t="s">
        <v>46</v>
      </c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22">
        <v>150</v>
      </c>
      <c r="N44" s="27" t="s">
        <v>79</v>
      </c>
      <c r="O44" s="28"/>
      <c r="P44" s="29" t="s">
        <v>80</v>
      </c>
      <c r="Q44" s="27" t="s">
        <v>79</v>
      </c>
      <c r="R44" s="185"/>
      <c r="S44" s="185"/>
      <c r="T44" s="185"/>
      <c r="U44" s="29" t="s">
        <v>80</v>
      </c>
    </row>
    <row r="45" spans="1:21" s="10" customFormat="1" ht="12.75">
      <c r="A45" s="161" t="s">
        <v>47</v>
      </c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22">
        <v>160</v>
      </c>
      <c r="N45" s="27" t="s">
        <v>79</v>
      </c>
      <c r="O45" s="28"/>
      <c r="P45" s="29" t="s">
        <v>80</v>
      </c>
      <c r="Q45" s="27" t="s">
        <v>79</v>
      </c>
      <c r="R45" s="185"/>
      <c r="S45" s="185"/>
      <c r="T45" s="185"/>
      <c r="U45" s="29" t="s">
        <v>80</v>
      </c>
    </row>
    <row r="46" spans="1:26" s="10" customFormat="1" ht="12.75">
      <c r="A46" s="150" t="s">
        <v>99</v>
      </c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2"/>
      <c r="M46" s="62" t="s">
        <v>100</v>
      </c>
      <c r="N46" s="132"/>
      <c r="O46" s="131"/>
      <c r="P46" s="129"/>
      <c r="Q46" s="132"/>
      <c r="R46" s="175"/>
      <c r="S46" s="175"/>
      <c r="T46" s="175"/>
      <c r="U46" s="129"/>
      <c r="W46" s="60"/>
      <c r="X46" s="60"/>
      <c r="Y46" s="60"/>
      <c r="Z46" s="60"/>
    </row>
    <row r="47" spans="1:26" s="10" customFormat="1" ht="12.75">
      <c r="A47" s="148" t="s">
        <v>48</v>
      </c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22"/>
      <c r="N47" s="173"/>
      <c r="O47" s="173"/>
      <c r="P47" s="173"/>
      <c r="Q47" s="179"/>
      <c r="R47" s="179"/>
      <c r="S47" s="179"/>
      <c r="T47" s="179"/>
      <c r="U47" s="179"/>
      <c r="W47" s="60"/>
      <c r="X47" s="60"/>
      <c r="Y47" s="60"/>
      <c r="Z47" s="60"/>
    </row>
    <row r="48" spans="1:26" s="10" customFormat="1" ht="12.75">
      <c r="A48" s="160" t="s">
        <v>36</v>
      </c>
      <c r="B48" s="160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22">
        <v>170</v>
      </c>
      <c r="N48" s="180">
        <f>IF((N38-O39+N40+N41+N42-O43-O44-O45+O46)&gt;0,N38-O39+N40+N41+N42-O43-O44-O45+O46,0)</f>
        <v>0</v>
      </c>
      <c r="O48" s="180"/>
      <c r="P48" s="180"/>
      <c r="Q48" s="187">
        <f>IF(Q38-R39+Q40+Q41+Q42-R43-R44-R45+R46&gt;0,Q38-R39+Q40+Q41+Q42-R43-R44-R45+R46,0)</f>
        <v>33587</v>
      </c>
      <c r="R48" s="187"/>
      <c r="S48" s="187"/>
      <c r="T48" s="187"/>
      <c r="U48" s="187"/>
      <c r="W48" s="60"/>
      <c r="X48" s="60"/>
      <c r="Y48" s="60"/>
      <c r="Z48" s="60"/>
    </row>
    <row r="49" spans="1:21" s="60" customFormat="1" ht="12.75">
      <c r="A49" s="160" t="s">
        <v>37</v>
      </c>
      <c r="B49" s="160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22">
        <v>175</v>
      </c>
      <c r="N49" s="31" t="s">
        <v>79</v>
      </c>
      <c r="O49" s="33">
        <f>IF((N38-O39+N40+N41+N42-O43-O44-O45)&lt;0,-N38+O39-N40-N41-N42+O43+O44+O45,0)</f>
        <v>1498</v>
      </c>
      <c r="P49" s="32" t="s">
        <v>80</v>
      </c>
      <c r="Q49" s="36" t="s">
        <v>79</v>
      </c>
      <c r="R49" s="186">
        <f>IF(Q38-R39+Q40+Q41+Q42-R43-R44-R45&lt;0,R39-Q38-Q40-Q41-Q42+R43+R44+R45,0)</f>
        <v>0</v>
      </c>
      <c r="S49" s="186"/>
      <c r="T49" s="186"/>
      <c r="U49" s="37" t="s">
        <v>80</v>
      </c>
    </row>
    <row r="50" spans="1:26" s="60" customFormat="1" ht="25.5" customHeight="1">
      <c r="A50" s="153" t="s">
        <v>104</v>
      </c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5"/>
      <c r="M50" s="62" t="s">
        <v>93</v>
      </c>
      <c r="N50" s="182"/>
      <c r="O50" s="183"/>
      <c r="P50" s="184"/>
      <c r="Q50" s="174"/>
      <c r="R50" s="175"/>
      <c r="S50" s="175"/>
      <c r="T50" s="175"/>
      <c r="U50" s="176"/>
      <c r="W50" s="10"/>
      <c r="X50" s="10"/>
      <c r="Y50" s="10"/>
      <c r="Z50" s="10"/>
    </row>
    <row r="51" spans="1:26" s="60" customFormat="1" ht="25.5" customHeight="1">
      <c r="A51" s="153" t="s">
        <v>105</v>
      </c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5"/>
      <c r="M51" s="62" t="s">
        <v>94</v>
      </c>
      <c r="N51" s="182"/>
      <c r="O51" s="183"/>
      <c r="P51" s="184"/>
      <c r="Q51" s="174"/>
      <c r="R51" s="175"/>
      <c r="S51" s="175"/>
      <c r="T51" s="175"/>
      <c r="U51" s="176"/>
      <c r="W51" s="10"/>
      <c r="X51" s="10"/>
      <c r="Y51" s="10"/>
      <c r="Z51" s="10"/>
    </row>
    <row r="52" spans="1:26" s="60" customFormat="1" ht="12.75">
      <c r="A52" s="149" t="s">
        <v>49</v>
      </c>
      <c r="B52" s="149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62">
        <v>180</v>
      </c>
      <c r="N52" s="132" t="s">
        <v>79</v>
      </c>
      <c r="O52" s="131"/>
      <c r="P52" s="129" t="s">
        <v>80</v>
      </c>
      <c r="Q52" s="132" t="s">
        <v>79</v>
      </c>
      <c r="R52" s="175">
        <v>6631</v>
      </c>
      <c r="S52" s="175"/>
      <c r="T52" s="175"/>
      <c r="U52" s="129" t="s">
        <v>80</v>
      </c>
      <c r="W52" s="10"/>
      <c r="X52" s="10"/>
      <c r="Y52" s="10"/>
      <c r="Z52" s="10"/>
    </row>
    <row r="53" spans="1:21" s="10" customFormat="1" ht="12.75">
      <c r="A53" s="150" t="s">
        <v>101</v>
      </c>
      <c r="B53" s="151"/>
      <c r="C53" s="151"/>
      <c r="D53" s="151"/>
      <c r="E53" s="151"/>
      <c r="F53" s="151"/>
      <c r="G53" s="151"/>
      <c r="H53" s="151"/>
      <c r="I53" s="151"/>
      <c r="J53" s="151"/>
      <c r="K53" s="151"/>
      <c r="L53" s="152"/>
      <c r="M53" s="62" t="s">
        <v>95</v>
      </c>
      <c r="N53" s="182"/>
      <c r="O53" s="183"/>
      <c r="P53" s="184"/>
      <c r="Q53" s="182"/>
      <c r="R53" s="183"/>
      <c r="S53" s="183"/>
      <c r="T53" s="183"/>
      <c r="U53" s="184"/>
    </row>
    <row r="54" spans="1:21" s="10" customFormat="1" ht="12.75">
      <c r="A54" s="148" t="s">
        <v>50</v>
      </c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22"/>
      <c r="N54" s="173"/>
      <c r="O54" s="173"/>
      <c r="P54" s="173"/>
      <c r="Q54" s="179"/>
      <c r="R54" s="179"/>
      <c r="S54" s="179"/>
      <c r="T54" s="179"/>
      <c r="U54" s="179"/>
    </row>
    <row r="55" spans="1:21" s="10" customFormat="1" ht="12.75">
      <c r="A55" s="160" t="s">
        <v>36</v>
      </c>
      <c r="B55" s="160"/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22">
        <v>190</v>
      </c>
      <c r="N55" s="180">
        <f>IF((N48-O49-O52+N53)&gt;0,N48-O49-O52+N53,0)</f>
        <v>0</v>
      </c>
      <c r="O55" s="180"/>
      <c r="P55" s="180"/>
      <c r="Q55" s="187">
        <f>IF(Q48-R49-R52+Q53&gt;0,Q48-R49-R52+Q53,0)</f>
        <v>26956</v>
      </c>
      <c r="R55" s="187"/>
      <c r="S55" s="187"/>
      <c r="T55" s="187"/>
      <c r="U55" s="187"/>
    </row>
    <row r="56" spans="1:21" s="10" customFormat="1" ht="12.75">
      <c r="A56" s="160" t="s">
        <v>37</v>
      </c>
      <c r="B56" s="160"/>
      <c r="C56" s="160"/>
      <c r="D56" s="160"/>
      <c r="E56" s="160"/>
      <c r="F56" s="160"/>
      <c r="G56" s="160"/>
      <c r="H56" s="160"/>
      <c r="I56" s="160"/>
      <c r="J56" s="160"/>
      <c r="K56" s="160"/>
      <c r="L56" s="160"/>
      <c r="M56" s="22">
        <v>195</v>
      </c>
      <c r="N56" s="31" t="s">
        <v>79</v>
      </c>
      <c r="O56" s="33">
        <f>IF(N48-O49-O52+N53&lt;0,ABS(N48-O49-O52+N53),0)</f>
        <v>1498</v>
      </c>
      <c r="P56" s="32" t="s">
        <v>80</v>
      </c>
      <c r="Q56" s="36" t="s">
        <v>79</v>
      </c>
      <c r="R56" s="186">
        <f>IF(Q48-R49-R52+Q53&lt;0,ABS(Q48-R49-R52+Q53),0)</f>
        <v>0</v>
      </c>
      <c r="S56" s="186"/>
      <c r="T56" s="186"/>
      <c r="U56" s="37" t="s">
        <v>80</v>
      </c>
    </row>
    <row r="57" spans="1:21" s="10" customFormat="1" ht="12.75">
      <c r="A57" s="148" t="s">
        <v>51</v>
      </c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22"/>
      <c r="N57" s="173"/>
      <c r="O57" s="173"/>
      <c r="P57" s="173"/>
      <c r="Q57" s="179"/>
      <c r="R57" s="179"/>
      <c r="S57" s="179"/>
      <c r="T57" s="179"/>
      <c r="U57" s="179"/>
    </row>
    <row r="58" spans="1:21" s="10" customFormat="1" ht="12.75">
      <c r="A58" s="160" t="s">
        <v>52</v>
      </c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22">
        <v>200</v>
      </c>
      <c r="N58" s="173"/>
      <c r="O58" s="173"/>
      <c r="P58" s="173"/>
      <c r="Q58" s="179"/>
      <c r="R58" s="179"/>
      <c r="S58" s="179"/>
      <c r="T58" s="179"/>
      <c r="U58" s="179"/>
    </row>
    <row r="59" spans="1:21" s="10" customFormat="1" ht="12.75">
      <c r="A59" s="160" t="s">
        <v>53</v>
      </c>
      <c r="B59" s="160"/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22">
        <v>205</v>
      </c>
      <c r="N59" s="27" t="s">
        <v>79</v>
      </c>
      <c r="O59" s="28"/>
      <c r="P59" s="29" t="s">
        <v>80</v>
      </c>
      <c r="Q59" s="27" t="s">
        <v>79</v>
      </c>
      <c r="R59" s="185"/>
      <c r="S59" s="185"/>
      <c r="T59" s="185"/>
      <c r="U59" s="29" t="s">
        <v>80</v>
      </c>
    </row>
    <row r="60" spans="1:26" s="10" customFormat="1" ht="12.75">
      <c r="A60" s="161" t="s">
        <v>54</v>
      </c>
      <c r="B60" s="161"/>
      <c r="C60" s="161"/>
      <c r="D60" s="161"/>
      <c r="E60" s="161"/>
      <c r="F60" s="161"/>
      <c r="G60" s="161"/>
      <c r="H60" s="161"/>
      <c r="I60" s="161"/>
      <c r="J60" s="161"/>
      <c r="K60" s="161"/>
      <c r="L60" s="161"/>
      <c r="M60" s="22">
        <v>210</v>
      </c>
      <c r="N60" s="27" t="s">
        <v>79</v>
      </c>
      <c r="O60" s="28"/>
      <c r="P60" s="29" t="s">
        <v>80</v>
      </c>
      <c r="Q60" s="27" t="s">
        <v>79</v>
      </c>
      <c r="R60" s="185"/>
      <c r="S60" s="185"/>
      <c r="T60" s="185"/>
      <c r="U60" s="29" t="s">
        <v>80</v>
      </c>
      <c r="W60" s="60"/>
      <c r="X60" s="60"/>
      <c r="Y60" s="60"/>
      <c r="Z60" s="60"/>
    </row>
    <row r="61" spans="1:21" s="10" customFormat="1" ht="12.75">
      <c r="A61" s="148" t="s">
        <v>55</v>
      </c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22"/>
      <c r="N61" s="173"/>
      <c r="O61" s="173"/>
      <c r="P61" s="173"/>
      <c r="Q61" s="179"/>
      <c r="R61" s="179"/>
      <c r="S61" s="179"/>
      <c r="T61" s="179"/>
      <c r="U61" s="179"/>
    </row>
    <row r="62" spans="1:21" s="10" customFormat="1" ht="12.75">
      <c r="A62" s="160" t="s">
        <v>36</v>
      </c>
      <c r="B62" s="160"/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22">
        <v>220</v>
      </c>
      <c r="N62" s="180">
        <f>IF((N55-O56+O58-O59-O60)&gt;0,N55-O56+O58-O59-O60,0)</f>
        <v>0</v>
      </c>
      <c r="O62" s="180"/>
      <c r="P62" s="180"/>
      <c r="Q62" s="187">
        <f>IF(Q55-R56+Q58-R59-R60&gt;0,Q55-R56+Q58-R59-R60,0)</f>
        <v>26956</v>
      </c>
      <c r="R62" s="187"/>
      <c r="S62" s="187"/>
      <c r="T62" s="187"/>
      <c r="U62" s="187"/>
    </row>
    <row r="63" spans="1:26" s="60" customFormat="1" ht="12.75">
      <c r="A63" s="160" t="s">
        <v>37</v>
      </c>
      <c r="B63" s="160"/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22">
        <v>225</v>
      </c>
      <c r="N63" s="31" t="s">
        <v>79</v>
      </c>
      <c r="O63" s="33">
        <f>IF((N55-O56+O58-O59-O60)&lt;0,O56-N55+O59-O58+O60,0)</f>
        <v>1498</v>
      </c>
      <c r="P63" s="32" t="s">
        <v>80</v>
      </c>
      <c r="Q63" s="36" t="s">
        <v>79</v>
      </c>
      <c r="R63" s="186">
        <f>IF(Q55-R56+Q58-R59-R60&lt;0,R56-Q55-Q58+R59+R60,0)</f>
        <v>0</v>
      </c>
      <c r="S63" s="186"/>
      <c r="T63" s="186"/>
      <c r="U63" s="37" t="s">
        <v>80</v>
      </c>
      <c r="W63" s="10"/>
      <c r="X63" s="10"/>
      <c r="Y63" s="10"/>
      <c r="Z63" s="10"/>
    </row>
    <row r="64" spans="1:21" s="10" customFormat="1" ht="12.75">
      <c r="A64" s="150" t="s">
        <v>97</v>
      </c>
      <c r="B64" s="151"/>
      <c r="C64" s="151"/>
      <c r="D64" s="151"/>
      <c r="E64" s="151"/>
      <c r="F64" s="151"/>
      <c r="G64" s="151"/>
      <c r="H64" s="151"/>
      <c r="I64" s="151"/>
      <c r="J64" s="151"/>
      <c r="K64" s="151"/>
      <c r="L64" s="152"/>
      <c r="M64" s="63" t="s">
        <v>96</v>
      </c>
      <c r="N64" s="182"/>
      <c r="O64" s="183"/>
      <c r="P64" s="184"/>
      <c r="Q64" s="174"/>
      <c r="R64" s="175"/>
      <c r="S64" s="175"/>
      <c r="T64" s="175"/>
      <c r="U64" s="176"/>
    </row>
    <row r="65" spans="1:22" s="10" customFormat="1" ht="31.5" customHeight="1">
      <c r="A65" s="156" t="s">
        <v>110</v>
      </c>
      <c r="B65" s="144"/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44"/>
      <c r="S65" s="144"/>
      <c r="T65" s="144"/>
      <c r="U65" s="144"/>
      <c r="V65" s="60"/>
    </row>
    <row r="66" spans="1:21" s="10" customFormat="1" ht="25.5" customHeight="1">
      <c r="A66" s="157" t="s">
        <v>56</v>
      </c>
      <c r="B66" s="157"/>
      <c r="C66" s="157"/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57"/>
      <c r="U66" s="157"/>
    </row>
    <row r="67" spans="1:21" s="10" customFormat="1" ht="25.5">
      <c r="A67" s="158" t="s">
        <v>57</v>
      </c>
      <c r="B67" s="158"/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21" t="s">
        <v>10</v>
      </c>
      <c r="N67" s="166" t="s">
        <v>70</v>
      </c>
      <c r="O67" s="166"/>
      <c r="P67" s="166"/>
      <c r="Q67" s="166" t="s">
        <v>71</v>
      </c>
      <c r="R67" s="166"/>
      <c r="S67" s="166"/>
      <c r="T67" s="166"/>
      <c r="U67" s="166"/>
    </row>
    <row r="68" spans="1:21" s="10" customFormat="1" ht="12.75">
      <c r="A68" s="158">
        <v>1</v>
      </c>
      <c r="B68" s="158"/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21">
        <v>2</v>
      </c>
      <c r="N68" s="166">
        <v>3</v>
      </c>
      <c r="O68" s="166"/>
      <c r="P68" s="166"/>
      <c r="Q68" s="166">
        <v>4</v>
      </c>
      <c r="R68" s="166"/>
      <c r="S68" s="166"/>
      <c r="T68" s="166"/>
      <c r="U68" s="166"/>
    </row>
    <row r="69" spans="1:21" s="10" customFormat="1" ht="12.75">
      <c r="A69" s="159" t="s">
        <v>58</v>
      </c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22">
        <v>230</v>
      </c>
      <c r="N69" s="181">
        <v>16506</v>
      </c>
      <c r="O69" s="181"/>
      <c r="P69" s="181"/>
      <c r="Q69" s="179">
        <v>12479</v>
      </c>
      <c r="R69" s="179"/>
      <c r="S69" s="179"/>
      <c r="T69" s="179"/>
      <c r="U69" s="179"/>
    </row>
    <row r="70" spans="1:21" s="10" customFormat="1" ht="12.75">
      <c r="A70" s="159" t="s">
        <v>59</v>
      </c>
      <c r="B70" s="159"/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22">
        <v>240</v>
      </c>
      <c r="N70" s="181">
        <v>37163</v>
      </c>
      <c r="O70" s="181"/>
      <c r="P70" s="181"/>
      <c r="Q70" s="179">
        <v>32395</v>
      </c>
      <c r="R70" s="179"/>
      <c r="S70" s="179"/>
      <c r="T70" s="179"/>
      <c r="U70" s="179"/>
    </row>
    <row r="71" spans="1:21" s="10" customFormat="1" ht="12.75">
      <c r="A71" s="159" t="s">
        <v>60</v>
      </c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22">
        <v>250</v>
      </c>
      <c r="N71" s="181">
        <v>11922</v>
      </c>
      <c r="O71" s="181"/>
      <c r="P71" s="181"/>
      <c r="Q71" s="179">
        <v>11423</v>
      </c>
      <c r="R71" s="179"/>
      <c r="S71" s="179"/>
      <c r="T71" s="179"/>
      <c r="U71" s="179"/>
    </row>
    <row r="72" spans="1:26" s="10" customFormat="1" ht="12.75">
      <c r="A72" s="159" t="s">
        <v>61</v>
      </c>
      <c r="B72" s="159"/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22">
        <v>260</v>
      </c>
      <c r="N72" s="181">
        <v>11434</v>
      </c>
      <c r="O72" s="181"/>
      <c r="P72" s="181"/>
      <c r="Q72" s="179">
        <v>11427</v>
      </c>
      <c r="R72" s="179"/>
      <c r="S72" s="179"/>
      <c r="T72" s="179"/>
      <c r="U72" s="179"/>
      <c r="W72" s="38"/>
      <c r="X72" s="38"/>
      <c r="Y72" s="38"/>
      <c r="Z72" s="38"/>
    </row>
    <row r="73" spans="1:21" s="10" customFormat="1" ht="12.75">
      <c r="A73" s="159" t="s">
        <v>41</v>
      </c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22">
        <v>270</v>
      </c>
      <c r="N73" s="181">
        <v>16489</v>
      </c>
      <c r="O73" s="181"/>
      <c r="P73" s="181"/>
      <c r="Q73" s="179">
        <v>6988</v>
      </c>
      <c r="R73" s="179"/>
      <c r="S73" s="179"/>
      <c r="T73" s="179"/>
      <c r="U73" s="179"/>
    </row>
    <row r="74" spans="1:21" s="10" customFormat="1" ht="12.75">
      <c r="A74" s="159" t="s">
        <v>62</v>
      </c>
      <c r="B74" s="159"/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22">
        <v>280</v>
      </c>
      <c r="N74" s="180">
        <f>SUM(N69:P73)</f>
        <v>93514</v>
      </c>
      <c r="O74" s="180"/>
      <c r="P74" s="180"/>
      <c r="Q74" s="187">
        <f>SUM(Q69:U73)</f>
        <v>74712</v>
      </c>
      <c r="R74" s="187"/>
      <c r="S74" s="187"/>
      <c r="T74" s="187"/>
      <c r="U74" s="187"/>
    </row>
    <row r="75" spans="1:26" s="38" customFormat="1" ht="19.5" customHeight="1">
      <c r="A75" s="208"/>
      <c r="B75" s="208"/>
      <c r="C75" s="208"/>
      <c r="D75" s="208"/>
      <c r="E75" s="208"/>
      <c r="F75" s="208"/>
      <c r="G75" s="208"/>
      <c r="H75" s="208"/>
      <c r="I75" s="208"/>
      <c r="J75" s="208"/>
      <c r="K75" s="208"/>
      <c r="L75" s="208"/>
      <c r="M75" s="11"/>
      <c r="N75" s="146"/>
      <c r="O75" s="146"/>
      <c r="P75" s="146"/>
      <c r="Q75" s="147"/>
      <c r="R75" s="147"/>
      <c r="S75" s="147"/>
      <c r="T75" s="147"/>
      <c r="U75" s="147"/>
      <c r="W75" s="10"/>
      <c r="X75" s="10"/>
      <c r="Y75" s="10"/>
      <c r="Z75" s="10"/>
    </row>
    <row r="76" spans="1:21" s="10" customFormat="1" ht="25.5" customHeight="1">
      <c r="A76" s="157" t="s">
        <v>63</v>
      </c>
      <c r="B76" s="157"/>
      <c r="C76" s="157"/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157"/>
      <c r="S76" s="157"/>
      <c r="T76" s="157"/>
      <c r="U76" s="157"/>
    </row>
    <row r="77" spans="1:21" s="10" customFormat="1" ht="25.5">
      <c r="A77" s="158" t="s">
        <v>64</v>
      </c>
      <c r="B77" s="158"/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21" t="s">
        <v>10</v>
      </c>
      <c r="N77" s="166" t="s">
        <v>70</v>
      </c>
      <c r="O77" s="166"/>
      <c r="P77" s="166"/>
      <c r="Q77" s="166" t="s">
        <v>71</v>
      </c>
      <c r="R77" s="166"/>
      <c r="S77" s="166"/>
      <c r="T77" s="166"/>
      <c r="U77" s="166"/>
    </row>
    <row r="78" spans="1:21" s="10" customFormat="1" ht="12.75">
      <c r="A78" s="207">
        <v>1</v>
      </c>
      <c r="B78" s="207"/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3">
        <v>2</v>
      </c>
      <c r="N78" s="167">
        <v>3</v>
      </c>
      <c r="O78" s="167"/>
      <c r="P78" s="167"/>
      <c r="Q78" s="167">
        <v>4</v>
      </c>
      <c r="R78" s="167"/>
      <c r="S78" s="167"/>
      <c r="T78" s="167"/>
      <c r="U78" s="167"/>
    </row>
    <row r="79" spans="1:21" s="10" customFormat="1" ht="12.75">
      <c r="A79" s="205" t="s">
        <v>65</v>
      </c>
      <c r="B79" s="205"/>
      <c r="C79" s="205"/>
      <c r="D79" s="205"/>
      <c r="E79" s="205"/>
      <c r="F79" s="205"/>
      <c r="G79" s="205"/>
      <c r="H79" s="205"/>
      <c r="I79" s="205"/>
      <c r="J79" s="205"/>
      <c r="K79" s="205"/>
      <c r="L79" s="205"/>
      <c r="M79" s="24">
        <v>300</v>
      </c>
      <c r="N79" s="165"/>
      <c r="O79" s="165"/>
      <c r="P79" s="165"/>
      <c r="Q79" s="179"/>
      <c r="R79" s="179"/>
      <c r="S79" s="179"/>
      <c r="T79" s="179"/>
      <c r="U79" s="179"/>
    </row>
    <row r="80" spans="1:21" s="10" customFormat="1" ht="12.75">
      <c r="A80" s="205" t="s">
        <v>66</v>
      </c>
      <c r="B80" s="205"/>
      <c r="C80" s="205"/>
      <c r="D80" s="205"/>
      <c r="E80" s="205"/>
      <c r="F80" s="205"/>
      <c r="G80" s="205"/>
      <c r="H80" s="205"/>
      <c r="I80" s="205"/>
      <c r="J80" s="205"/>
      <c r="K80" s="205"/>
      <c r="L80" s="205"/>
      <c r="M80" s="24">
        <v>310</v>
      </c>
      <c r="N80" s="213"/>
      <c r="O80" s="213"/>
      <c r="P80" s="213"/>
      <c r="Q80" s="214"/>
      <c r="R80" s="214"/>
      <c r="S80" s="214"/>
      <c r="T80" s="214"/>
      <c r="U80" s="214"/>
    </row>
    <row r="81" spans="1:26" s="10" customFormat="1" ht="12.75">
      <c r="A81" s="205" t="s">
        <v>67</v>
      </c>
      <c r="B81" s="205"/>
      <c r="C81" s="205"/>
      <c r="D81" s="205"/>
      <c r="E81" s="205"/>
      <c r="F81" s="205"/>
      <c r="G81" s="205"/>
      <c r="H81" s="205"/>
      <c r="I81" s="205"/>
      <c r="J81" s="205"/>
      <c r="K81" s="205"/>
      <c r="L81" s="205"/>
      <c r="M81" s="24">
        <v>320</v>
      </c>
      <c r="N81" s="122"/>
      <c r="O81" s="127"/>
      <c r="P81" s="123"/>
      <c r="Q81" s="125"/>
      <c r="R81" s="212"/>
      <c r="S81" s="212"/>
      <c r="T81" s="212"/>
      <c r="U81" s="126"/>
      <c r="W81" s="6"/>
      <c r="X81" s="6"/>
      <c r="Y81" s="6"/>
      <c r="Z81" s="6"/>
    </row>
    <row r="82" spans="1:26" s="10" customFormat="1" ht="12.75">
      <c r="A82" s="205" t="s">
        <v>68</v>
      </c>
      <c r="B82" s="205"/>
      <c r="C82" s="205"/>
      <c r="D82" s="205"/>
      <c r="E82" s="205"/>
      <c r="F82" s="205"/>
      <c r="G82" s="205"/>
      <c r="H82" s="205"/>
      <c r="I82" s="205"/>
      <c r="J82" s="205"/>
      <c r="K82" s="205"/>
      <c r="L82" s="205"/>
      <c r="M82" s="24">
        <v>330</v>
      </c>
      <c r="N82" s="122"/>
      <c r="O82" s="127"/>
      <c r="P82" s="123"/>
      <c r="Q82" s="124"/>
      <c r="R82" s="211"/>
      <c r="S82" s="211"/>
      <c r="T82" s="211"/>
      <c r="U82" s="121"/>
      <c r="W82" s="6"/>
      <c r="X82" s="6"/>
      <c r="Y82" s="6"/>
      <c r="Z82" s="6"/>
    </row>
    <row r="83" spans="1:26" s="10" customFormat="1" ht="12.75">
      <c r="A83" s="205" t="s">
        <v>69</v>
      </c>
      <c r="B83" s="205"/>
      <c r="C83" s="205"/>
      <c r="D83" s="205"/>
      <c r="E83" s="205"/>
      <c r="F83" s="205"/>
      <c r="G83" s="205"/>
      <c r="H83" s="205"/>
      <c r="I83" s="205"/>
      <c r="J83" s="205"/>
      <c r="K83" s="205"/>
      <c r="L83" s="205"/>
      <c r="M83" s="24">
        <v>340</v>
      </c>
      <c r="N83" s="204"/>
      <c r="O83" s="204"/>
      <c r="P83" s="204"/>
      <c r="Q83" s="209"/>
      <c r="R83" s="209"/>
      <c r="S83" s="209"/>
      <c r="T83" s="209"/>
      <c r="U83" s="209"/>
      <c r="W83" s="6"/>
      <c r="X83" s="6"/>
      <c r="Y83" s="6"/>
      <c r="Z83" s="6"/>
    </row>
    <row r="84" spans="1:21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97"/>
      <c r="O84" s="112"/>
      <c r="P84" s="105"/>
      <c r="Q84" s="101"/>
      <c r="R84" s="210"/>
      <c r="S84" s="210"/>
      <c r="T84" s="210"/>
      <c r="U84" s="108"/>
    </row>
    <row r="85" spans="1:21" ht="12.75">
      <c r="A85" s="202" t="s">
        <v>11</v>
      </c>
      <c r="B85" s="202"/>
      <c r="C85" s="202"/>
      <c r="D85" s="206"/>
      <c r="E85" s="206"/>
      <c r="F85" s="206"/>
      <c r="G85" s="206"/>
      <c r="H85" s="206"/>
      <c r="I85" s="206"/>
      <c r="J85" s="206"/>
      <c r="K85" s="39"/>
      <c r="L85" s="206" t="s">
        <v>125</v>
      </c>
      <c r="M85" s="206"/>
      <c r="N85" s="206"/>
      <c r="O85" s="206"/>
      <c r="P85" s="206"/>
      <c r="R85" s="110"/>
      <c r="S85" s="2"/>
      <c r="T85" s="2"/>
      <c r="U85" s="106"/>
    </row>
    <row r="86" spans="1:21" ht="12.75">
      <c r="A86" s="9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2"/>
      <c r="M86" s="2"/>
      <c r="N86" s="98"/>
      <c r="O86" s="110"/>
      <c r="P86" s="106"/>
      <c r="R86" s="110"/>
      <c r="S86" s="2"/>
      <c r="T86" s="2"/>
      <c r="U86" s="106"/>
    </row>
    <row r="87" spans="1:21" ht="12.75">
      <c r="A87" s="202" t="s">
        <v>12</v>
      </c>
      <c r="B87" s="202"/>
      <c r="C87" s="202"/>
      <c r="D87" s="202"/>
      <c r="E87" s="202"/>
      <c r="F87" s="203"/>
      <c r="G87" s="203"/>
      <c r="H87" s="203"/>
      <c r="I87" s="203"/>
      <c r="J87" s="203"/>
      <c r="K87" s="41"/>
      <c r="L87" s="203" t="s">
        <v>126</v>
      </c>
      <c r="M87" s="203"/>
      <c r="N87" s="203"/>
      <c r="O87" s="203"/>
      <c r="P87" s="203"/>
      <c r="R87" s="110"/>
      <c r="S87" s="2"/>
      <c r="T87" s="2"/>
      <c r="U87" s="106"/>
    </row>
    <row r="88" spans="1:21" ht="12.75">
      <c r="A88" s="9"/>
      <c r="B88" s="9"/>
      <c r="C88" s="9"/>
      <c r="D88" s="9"/>
      <c r="E88" s="9"/>
      <c r="F88" s="42"/>
      <c r="G88" s="42"/>
      <c r="H88" s="42"/>
      <c r="I88" s="42"/>
      <c r="J88" s="42"/>
      <c r="K88" s="42"/>
      <c r="L88" s="42"/>
      <c r="M88" s="42"/>
      <c r="N88" s="99"/>
      <c r="O88" s="113"/>
      <c r="P88" s="107"/>
      <c r="R88" s="110"/>
      <c r="S88" s="2"/>
      <c r="T88" s="2"/>
      <c r="U88" s="106"/>
    </row>
  </sheetData>
  <sheetProtection/>
  <mergeCells count="207">
    <mergeCell ref="Q83:U83"/>
    <mergeCell ref="R84:T84"/>
    <mergeCell ref="A79:L79"/>
    <mergeCell ref="A80:L80"/>
    <mergeCell ref="A81:L81"/>
    <mergeCell ref="A82:L82"/>
    <mergeCell ref="R82:T82"/>
    <mergeCell ref="R81:T81"/>
    <mergeCell ref="N80:P80"/>
    <mergeCell ref="Q80:U80"/>
    <mergeCell ref="A38:L38"/>
    <mergeCell ref="N64:P64"/>
    <mergeCell ref="N58:P58"/>
    <mergeCell ref="N26:P26"/>
    <mergeCell ref="A59:L59"/>
    <mergeCell ref="A60:L60"/>
    <mergeCell ref="A53:L53"/>
    <mergeCell ref="A40:L40"/>
    <mergeCell ref="A41:L41"/>
    <mergeCell ref="A50:L50"/>
    <mergeCell ref="A78:L78"/>
    <mergeCell ref="Q64:U64"/>
    <mergeCell ref="R63:T63"/>
    <mergeCell ref="N61:P61"/>
    <mergeCell ref="N73:P73"/>
    <mergeCell ref="A72:L72"/>
    <mergeCell ref="A64:L64"/>
    <mergeCell ref="A61:L61"/>
    <mergeCell ref="A62:L62"/>
    <mergeCell ref="A63:L63"/>
    <mergeCell ref="A87:E87"/>
    <mergeCell ref="F87:J87"/>
    <mergeCell ref="L87:P87"/>
    <mergeCell ref="N83:P83"/>
    <mergeCell ref="A83:L83"/>
    <mergeCell ref="A85:C85"/>
    <mergeCell ref="D85:J85"/>
    <mergeCell ref="L85:P85"/>
    <mergeCell ref="N38:P38"/>
    <mergeCell ref="N31:P31"/>
    <mergeCell ref="R35:T35"/>
    <mergeCell ref="N37:P37"/>
    <mergeCell ref="N36:P36"/>
    <mergeCell ref="Q36:U36"/>
    <mergeCell ref="Q31:U31"/>
    <mergeCell ref="A7:E7"/>
    <mergeCell ref="F7:M7"/>
    <mergeCell ref="Q2:U2"/>
    <mergeCell ref="Q11:U11"/>
    <mergeCell ref="Q5:U5"/>
    <mergeCell ref="Q6:U6"/>
    <mergeCell ref="Q7:U7"/>
    <mergeCell ref="A21:L21"/>
    <mergeCell ref="A22:L22"/>
    <mergeCell ref="Q3:R3"/>
    <mergeCell ref="Q4:U4"/>
    <mergeCell ref="A6:F6"/>
    <mergeCell ref="A12:E12"/>
    <mergeCell ref="F12:M12"/>
    <mergeCell ref="Q9:U9"/>
    <mergeCell ref="Q10:U10"/>
    <mergeCell ref="A14:U14"/>
    <mergeCell ref="G15:K15"/>
    <mergeCell ref="Q19:U19"/>
    <mergeCell ref="Q12:U12"/>
    <mergeCell ref="R22:T22"/>
    <mergeCell ref="Q20:U20"/>
    <mergeCell ref="A18:U18"/>
    <mergeCell ref="I17:L17"/>
    <mergeCell ref="A19:L19"/>
    <mergeCell ref="A20:L20"/>
    <mergeCell ref="Q17:U17"/>
    <mergeCell ref="N19:P19"/>
    <mergeCell ref="R23:T23"/>
    <mergeCell ref="R24:T24"/>
    <mergeCell ref="Q21:U21"/>
    <mergeCell ref="N20:P20"/>
    <mergeCell ref="N21:P21"/>
    <mergeCell ref="Q75:U75"/>
    <mergeCell ref="N74:P74"/>
    <mergeCell ref="A71:L71"/>
    <mergeCell ref="A73:L73"/>
    <mergeCell ref="A74:L74"/>
    <mergeCell ref="A75:L75"/>
    <mergeCell ref="A42:L42"/>
    <mergeCell ref="A43:L43"/>
    <mergeCell ref="A44:L44"/>
    <mergeCell ref="A45:L45"/>
    <mergeCell ref="A65:U65"/>
    <mergeCell ref="A54:L54"/>
    <mergeCell ref="A55:L55"/>
    <mergeCell ref="A56:L56"/>
    <mergeCell ref="R56:T56"/>
    <mergeCell ref="Q55:U55"/>
    <mergeCell ref="A57:L57"/>
    <mergeCell ref="A58:L58"/>
    <mergeCell ref="Q58:U58"/>
    <mergeCell ref="Q57:U57"/>
    <mergeCell ref="A46:L46"/>
    <mergeCell ref="A52:L52"/>
    <mergeCell ref="A51:L51"/>
    <mergeCell ref="N62:P62"/>
    <mergeCell ref="N55:P55"/>
    <mergeCell ref="A47:L47"/>
    <mergeCell ref="A48:L48"/>
    <mergeCell ref="A49:L49"/>
    <mergeCell ref="N57:P57"/>
    <mergeCell ref="A35:L35"/>
    <mergeCell ref="A37:L37"/>
    <mergeCell ref="A30:L30"/>
    <mergeCell ref="A36:L36"/>
    <mergeCell ref="A32:L32"/>
    <mergeCell ref="A31:L31"/>
    <mergeCell ref="A33:L33"/>
    <mergeCell ref="A34:L34"/>
    <mergeCell ref="A23:L23"/>
    <mergeCell ref="A24:L24"/>
    <mergeCell ref="A28:L28"/>
    <mergeCell ref="A29:L29"/>
    <mergeCell ref="A27:L27"/>
    <mergeCell ref="A25:L25"/>
    <mergeCell ref="A26:L26"/>
    <mergeCell ref="A39:L39"/>
    <mergeCell ref="R39:T39"/>
    <mergeCell ref="Q40:U40"/>
    <mergeCell ref="Q41:U41"/>
    <mergeCell ref="Q54:U54"/>
    <mergeCell ref="R43:T43"/>
    <mergeCell ref="R44:T44"/>
    <mergeCell ref="R45:T45"/>
    <mergeCell ref="Q50:U50"/>
    <mergeCell ref="Q48:U48"/>
    <mergeCell ref="R46:T46"/>
    <mergeCell ref="A77:L77"/>
    <mergeCell ref="Q73:U73"/>
    <mergeCell ref="Q72:U72"/>
    <mergeCell ref="Q67:U67"/>
    <mergeCell ref="A70:L70"/>
    <mergeCell ref="Q74:U74"/>
    <mergeCell ref="N77:P77"/>
    <mergeCell ref="N69:P69"/>
    <mergeCell ref="A76:U76"/>
    <mergeCell ref="N75:P75"/>
    <mergeCell ref="Q69:U69"/>
    <mergeCell ref="N68:P68"/>
    <mergeCell ref="N67:P67"/>
    <mergeCell ref="A66:U66"/>
    <mergeCell ref="A67:L67"/>
    <mergeCell ref="A68:L68"/>
    <mergeCell ref="A69:L69"/>
    <mergeCell ref="Q68:U68"/>
    <mergeCell ref="Q61:U61"/>
    <mergeCell ref="N78:P78"/>
    <mergeCell ref="Q78:U78"/>
    <mergeCell ref="N70:P70"/>
    <mergeCell ref="Q70:U70"/>
    <mergeCell ref="N71:P71"/>
    <mergeCell ref="Q71:U71"/>
    <mergeCell ref="N72:P72"/>
    <mergeCell ref="Q77:U77"/>
    <mergeCell ref="N79:P79"/>
    <mergeCell ref="Q79:U79"/>
    <mergeCell ref="Q53:U53"/>
    <mergeCell ref="Q47:U47"/>
    <mergeCell ref="R49:T49"/>
    <mergeCell ref="N47:P47"/>
    <mergeCell ref="N51:P51"/>
    <mergeCell ref="R59:T59"/>
    <mergeCell ref="R60:T60"/>
    <mergeCell ref="Q62:U62"/>
    <mergeCell ref="Q38:U38"/>
    <mergeCell ref="Q28:U28"/>
    <mergeCell ref="Q32:U32"/>
    <mergeCell ref="R33:T33"/>
    <mergeCell ref="R34:T34"/>
    <mergeCell ref="Q29:U29"/>
    <mergeCell ref="Q37:U37"/>
    <mergeCell ref="Q42:U42"/>
    <mergeCell ref="N54:P54"/>
    <mergeCell ref="N48:P48"/>
    <mergeCell ref="N40:P40"/>
    <mergeCell ref="N53:P53"/>
    <mergeCell ref="N41:P41"/>
    <mergeCell ref="N42:P42"/>
    <mergeCell ref="N50:P50"/>
    <mergeCell ref="R52:T52"/>
    <mergeCell ref="Q51:U51"/>
    <mergeCell ref="N28:P28"/>
    <mergeCell ref="N32:P32"/>
    <mergeCell ref="W5:Z8"/>
    <mergeCell ref="W9:Z10"/>
    <mergeCell ref="R25:T25"/>
    <mergeCell ref="R27:T27"/>
    <mergeCell ref="R30:T30"/>
    <mergeCell ref="Q26:U26"/>
    <mergeCell ref="N29:P29"/>
    <mergeCell ref="Q8:U8"/>
    <mergeCell ref="W1:Z4"/>
    <mergeCell ref="A8:E8"/>
    <mergeCell ref="F8:M8"/>
    <mergeCell ref="A4:C4"/>
    <mergeCell ref="A5:B5"/>
    <mergeCell ref="D4:M4"/>
    <mergeCell ref="C5:M5"/>
    <mergeCell ref="G6:M6"/>
    <mergeCell ref="K1:U1"/>
    <mergeCell ref="T3:U3"/>
  </mergeCells>
  <printOptions horizontalCentered="1"/>
  <pageMargins left="0.1968503937007874" right="0.1968503937007874" top="0.31496062992125984" bottom="0.31496062992125984" header="0" footer="0"/>
  <pageSetup blackAndWhite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8"/>
  <sheetViews>
    <sheetView showGridLines="0" showZeros="0" zoomScalePageLayoutView="0" workbookViewId="0" topLeftCell="A1">
      <selection activeCell="A36" sqref="A36:L36"/>
    </sheetView>
  </sheetViews>
  <sheetFormatPr defaultColWidth="9.33203125" defaultRowHeight="12.75"/>
  <cols>
    <col min="1" max="5" width="5.33203125" style="43" customWidth="1"/>
    <col min="6" max="12" width="5.83203125" style="43" customWidth="1"/>
    <col min="13" max="13" width="7" style="43" customWidth="1"/>
    <col min="14" max="14" width="1.83203125" style="83" customWidth="1"/>
    <col min="15" max="15" width="15.66015625" style="88" customWidth="1"/>
    <col min="16" max="16" width="1.83203125" style="76" customWidth="1"/>
    <col min="17" max="17" width="1.83203125" style="114" customWidth="1"/>
    <col min="18" max="18" width="4" style="88" customWidth="1"/>
    <col min="19" max="19" width="5.16015625" style="43" customWidth="1"/>
    <col min="20" max="20" width="4" style="43" customWidth="1"/>
    <col min="21" max="21" width="1.83203125" style="76" customWidth="1"/>
    <col min="22" max="22" width="7.33203125" style="43" customWidth="1"/>
    <col min="23" max="26" width="11" style="2" customWidth="1"/>
    <col min="27" max="16384" width="9.33203125" style="2" customWidth="1"/>
  </cols>
  <sheetData>
    <row r="1" spans="11:26" ht="29.25" customHeight="1">
      <c r="K1" s="245" t="s">
        <v>81</v>
      </c>
      <c r="L1" s="245"/>
      <c r="M1" s="245"/>
      <c r="N1" s="245"/>
      <c r="O1" s="245"/>
      <c r="P1" s="245"/>
      <c r="Q1" s="245"/>
      <c r="R1" s="245"/>
      <c r="S1" s="245"/>
      <c r="T1" s="245"/>
      <c r="U1" s="245"/>
      <c r="W1" s="220" t="s">
        <v>87</v>
      </c>
      <c r="X1" s="220"/>
      <c r="Y1" s="220"/>
      <c r="Z1" s="220"/>
    </row>
    <row r="2" spans="1:26" s="5" customFormat="1" ht="12.7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  <c r="N2" s="80"/>
      <c r="O2" s="46"/>
      <c r="P2" s="52"/>
      <c r="Q2" s="236" t="s">
        <v>13</v>
      </c>
      <c r="R2" s="236"/>
      <c r="S2" s="236"/>
      <c r="T2" s="236"/>
      <c r="U2" s="236"/>
      <c r="V2" s="47"/>
      <c r="W2" s="220"/>
      <c r="X2" s="220"/>
      <c r="Y2" s="220"/>
      <c r="Z2" s="220"/>
    </row>
    <row r="3" spans="1:26" s="5" customFormat="1" ht="1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6"/>
      <c r="N3" s="49"/>
      <c r="O3" s="48" t="s">
        <v>22</v>
      </c>
      <c r="P3" s="51"/>
      <c r="Q3" s="240" t="str">
        <f>'Для розрахунку'!Q3:R3</f>
        <v>2012</v>
      </c>
      <c r="R3" s="241"/>
      <c r="S3" s="115" t="str">
        <f>'Для розрахунку'!S3</f>
        <v>03</v>
      </c>
      <c r="T3" s="242" t="s">
        <v>23</v>
      </c>
      <c r="U3" s="243"/>
      <c r="V3" s="47"/>
      <c r="W3" s="220"/>
      <c r="X3" s="220"/>
      <c r="Y3" s="220"/>
      <c r="Z3" s="220"/>
    </row>
    <row r="4" spans="1:26" s="5" customFormat="1" ht="21.75" customHeight="1">
      <c r="A4" s="264" t="s">
        <v>0</v>
      </c>
      <c r="B4" s="264"/>
      <c r="C4" s="264"/>
      <c r="D4" s="271" t="str">
        <f>'Для розрахунку'!D4:M4</f>
        <v>ПАТ "Хмельницькобленерго"</v>
      </c>
      <c r="E4" s="272"/>
      <c r="F4" s="272"/>
      <c r="G4" s="272"/>
      <c r="H4" s="272"/>
      <c r="I4" s="272"/>
      <c r="J4" s="272"/>
      <c r="K4" s="272"/>
      <c r="L4" s="272"/>
      <c r="M4" s="272"/>
      <c r="N4" s="81"/>
      <c r="O4" s="44" t="s">
        <v>1</v>
      </c>
      <c r="P4" s="74"/>
      <c r="Q4" s="240" t="str">
        <f>'Для розрахунку'!Q4:U4</f>
        <v>22767506</v>
      </c>
      <c r="R4" s="241"/>
      <c r="S4" s="241"/>
      <c r="T4" s="241"/>
      <c r="U4" s="241"/>
      <c r="V4" s="47"/>
      <c r="W4" s="220"/>
      <c r="X4" s="220"/>
      <c r="Y4" s="220"/>
      <c r="Z4" s="220"/>
    </row>
    <row r="5" spans="1:26" s="5" customFormat="1" ht="21.75" customHeight="1">
      <c r="A5" s="264" t="s">
        <v>2</v>
      </c>
      <c r="B5" s="264"/>
      <c r="C5" s="269" t="str">
        <f>'Для розрахунку'!C5:M5</f>
        <v>Україна</v>
      </c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81"/>
      <c r="O5" s="52" t="s">
        <v>3</v>
      </c>
      <c r="P5" s="74"/>
      <c r="Q5" s="240" t="str">
        <f>'Для розрахунку'!Q5:U5</f>
        <v>6810100000</v>
      </c>
      <c r="R5" s="241"/>
      <c r="S5" s="241"/>
      <c r="T5" s="241"/>
      <c r="U5" s="241"/>
      <c r="V5" s="47"/>
      <c r="W5" s="218" t="s">
        <v>88</v>
      </c>
      <c r="X5" s="219"/>
      <c r="Y5" s="219"/>
      <c r="Z5" s="219"/>
    </row>
    <row r="6" spans="1:26" s="5" customFormat="1" ht="21.75" customHeight="1">
      <c r="A6" s="264" t="s">
        <v>4</v>
      </c>
      <c r="B6" s="264"/>
      <c r="C6" s="264"/>
      <c r="D6" s="264"/>
      <c r="E6" s="264"/>
      <c r="F6" s="264"/>
      <c r="G6" s="266" t="str">
        <f>'Для розрахунку'!G6:M6</f>
        <v>НАК "Енергетична компанія України"</v>
      </c>
      <c r="H6" s="267"/>
      <c r="I6" s="267"/>
      <c r="J6" s="267"/>
      <c r="K6" s="267"/>
      <c r="L6" s="267"/>
      <c r="M6" s="267"/>
      <c r="N6" s="81"/>
      <c r="O6" s="52" t="s">
        <v>5</v>
      </c>
      <c r="P6" s="74"/>
      <c r="Q6" s="240">
        <f>'Для розрахунку'!Q6:U6</f>
        <v>0</v>
      </c>
      <c r="R6" s="241"/>
      <c r="S6" s="241"/>
      <c r="T6" s="241"/>
      <c r="U6" s="241"/>
      <c r="V6" s="47"/>
      <c r="W6" s="219"/>
      <c r="X6" s="219"/>
      <c r="Y6" s="219"/>
      <c r="Z6" s="219"/>
    </row>
    <row r="7" spans="1:26" s="5" customFormat="1" ht="26.25" customHeight="1">
      <c r="A7" s="268" t="s">
        <v>89</v>
      </c>
      <c r="B7" s="268"/>
      <c r="C7" s="268"/>
      <c r="D7" s="268"/>
      <c r="E7" s="268"/>
      <c r="F7" s="269">
        <f>'Для розрахунку'!F7:M7</f>
        <v>0</v>
      </c>
      <c r="G7" s="270"/>
      <c r="H7" s="270"/>
      <c r="I7" s="270"/>
      <c r="J7" s="270"/>
      <c r="K7" s="270"/>
      <c r="L7" s="270"/>
      <c r="M7" s="270"/>
      <c r="N7" s="81"/>
      <c r="O7" s="52" t="s">
        <v>90</v>
      </c>
      <c r="P7" s="74"/>
      <c r="Q7" s="240" t="str">
        <f>'Для розрахунку'!Q7:U7</f>
        <v>231</v>
      </c>
      <c r="R7" s="241"/>
      <c r="S7" s="241"/>
      <c r="T7" s="241"/>
      <c r="U7" s="241"/>
      <c r="V7" s="47"/>
      <c r="W7" s="219"/>
      <c r="X7" s="219"/>
      <c r="Y7" s="219"/>
      <c r="Z7" s="219"/>
    </row>
    <row r="8" spans="1:26" s="5" customFormat="1" ht="21.75" customHeight="1">
      <c r="A8" s="265" t="s">
        <v>6</v>
      </c>
      <c r="B8" s="265"/>
      <c r="C8" s="265"/>
      <c r="D8" s="265"/>
      <c r="E8" s="265"/>
      <c r="F8" s="266" t="str">
        <f>'Для розрахунку'!F8:M8</f>
        <v>Розп та постачання електроенергії</v>
      </c>
      <c r="G8" s="267"/>
      <c r="H8" s="267"/>
      <c r="I8" s="267"/>
      <c r="J8" s="267"/>
      <c r="K8" s="267"/>
      <c r="L8" s="267"/>
      <c r="M8" s="267"/>
      <c r="N8" s="82"/>
      <c r="O8" s="52" t="s">
        <v>7</v>
      </c>
      <c r="P8" s="75"/>
      <c r="Q8" s="240" t="str">
        <f>'Для розрахунку'!Q8:U8</f>
        <v>40.13.0</v>
      </c>
      <c r="R8" s="241"/>
      <c r="S8" s="241"/>
      <c r="T8" s="241"/>
      <c r="U8" s="241"/>
      <c r="V8" s="47"/>
      <c r="W8" s="219"/>
      <c r="X8" s="219"/>
      <c r="Y8" s="219"/>
      <c r="Z8" s="219"/>
    </row>
    <row r="9" spans="1:26" s="143" customFormat="1" ht="14.25" customHeight="1">
      <c r="A9" s="135" t="s">
        <v>106</v>
      </c>
      <c r="B9" s="136"/>
      <c r="C9" s="136"/>
      <c r="D9" s="136"/>
      <c r="E9" s="136"/>
      <c r="F9" s="137"/>
      <c r="G9" s="138"/>
      <c r="H9" s="138"/>
      <c r="I9" s="138"/>
      <c r="J9" s="138"/>
      <c r="K9" s="138"/>
      <c r="L9" s="138"/>
      <c r="M9" s="138"/>
      <c r="N9" s="139"/>
      <c r="O9" s="140"/>
      <c r="P9" s="141"/>
      <c r="Q9" s="193"/>
      <c r="R9" s="193"/>
      <c r="S9" s="193"/>
      <c r="T9" s="193"/>
      <c r="U9" s="193"/>
      <c r="V9" s="142"/>
      <c r="W9" s="273" t="s">
        <v>84</v>
      </c>
      <c r="X9" s="273"/>
      <c r="Y9" s="273"/>
      <c r="Z9" s="273"/>
    </row>
    <row r="10" spans="1:26" s="143" customFormat="1" ht="14.25" customHeight="1">
      <c r="A10" s="135" t="s">
        <v>107</v>
      </c>
      <c r="B10" s="136"/>
      <c r="C10" s="136"/>
      <c r="D10" s="136"/>
      <c r="E10" s="136"/>
      <c r="F10" s="137"/>
      <c r="G10" s="138"/>
      <c r="H10" s="138"/>
      <c r="I10" s="138"/>
      <c r="J10" s="138"/>
      <c r="K10" s="138"/>
      <c r="L10" s="138"/>
      <c r="M10" s="138"/>
      <c r="N10" s="139"/>
      <c r="O10" s="140"/>
      <c r="P10" s="141"/>
      <c r="Q10" s="193"/>
      <c r="R10" s="193"/>
      <c r="S10" s="193"/>
      <c r="T10" s="193"/>
      <c r="U10" s="193"/>
      <c r="V10" s="142"/>
      <c r="W10" s="273"/>
      <c r="X10" s="273"/>
      <c r="Y10" s="273"/>
      <c r="Z10" s="273"/>
    </row>
    <row r="11" spans="1:26" s="143" customFormat="1" ht="14.25" customHeight="1">
      <c r="A11" s="135" t="s">
        <v>108</v>
      </c>
      <c r="B11" s="136"/>
      <c r="C11" s="136"/>
      <c r="D11" s="136"/>
      <c r="E11" s="136"/>
      <c r="F11" s="137"/>
      <c r="G11" s="138"/>
      <c r="H11" s="138"/>
      <c r="I11" s="138"/>
      <c r="J11" s="138"/>
      <c r="K11" s="138"/>
      <c r="L11" s="138"/>
      <c r="M11" s="138"/>
      <c r="N11" s="139"/>
      <c r="O11" s="140"/>
      <c r="P11" s="141"/>
      <c r="Q11" s="193"/>
      <c r="R11" s="193"/>
      <c r="S11" s="193"/>
      <c r="T11" s="193"/>
      <c r="U11" s="193"/>
      <c r="V11" s="142"/>
      <c r="W11" s="2"/>
      <c r="X11" s="2"/>
      <c r="Y11" s="2"/>
      <c r="Z11" s="2"/>
    </row>
    <row r="12" spans="1:26" s="5" customFormat="1" ht="21.75" customHeight="1">
      <c r="A12" s="264" t="s">
        <v>8</v>
      </c>
      <c r="B12" s="264"/>
      <c r="C12" s="264"/>
      <c r="D12" s="264"/>
      <c r="E12" s="264"/>
      <c r="F12" s="262">
        <f>'Для розрахунку'!F12:M12</f>
        <v>0</v>
      </c>
      <c r="G12" s="263"/>
      <c r="H12" s="263"/>
      <c r="I12" s="263"/>
      <c r="J12" s="263"/>
      <c r="K12" s="263"/>
      <c r="L12" s="263"/>
      <c r="M12" s="263"/>
      <c r="N12" s="81"/>
      <c r="O12" s="51"/>
      <c r="P12" s="52"/>
      <c r="Q12" s="240">
        <f>'Для розрахунку'!Q12:U12</f>
        <v>0</v>
      </c>
      <c r="R12" s="241"/>
      <c r="S12" s="241"/>
      <c r="T12" s="241"/>
      <c r="U12" s="241"/>
      <c r="V12" s="47"/>
      <c r="W12" s="2"/>
      <c r="X12" s="2"/>
      <c r="Y12" s="2"/>
      <c r="Z12" s="2"/>
    </row>
    <row r="13" ht="9" customHeight="1"/>
    <row r="14" spans="1:21" ht="17.25" customHeight="1">
      <c r="A14" s="239" t="s">
        <v>25</v>
      </c>
      <c r="B14" s="239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</row>
    <row r="15" spans="1:26" ht="17.25" customHeight="1">
      <c r="A15" s="53"/>
      <c r="B15" s="53"/>
      <c r="C15" s="53"/>
      <c r="D15" s="53"/>
      <c r="F15" s="54" t="s">
        <v>86</v>
      </c>
      <c r="G15" s="246" t="str">
        <f>'Для розрахунку'!G15:K15</f>
        <v>1 квартал </v>
      </c>
      <c r="H15" s="247"/>
      <c r="I15" s="247"/>
      <c r="J15" s="247"/>
      <c r="K15" s="247"/>
      <c r="L15" s="55" t="s">
        <v>77</v>
      </c>
      <c r="M15" s="116" t="str">
        <f>'Для розрахунку'!M15</f>
        <v>12</v>
      </c>
      <c r="N15" s="84"/>
      <c r="O15" s="57" t="s">
        <v>78</v>
      </c>
      <c r="P15" s="56"/>
      <c r="R15" s="53"/>
      <c r="S15" s="53"/>
      <c r="T15" s="53"/>
      <c r="W15" s="1"/>
      <c r="X15" s="1"/>
      <c r="Y15" s="1"/>
      <c r="Z15" s="1"/>
    </row>
    <row r="16" spans="23:26" ht="9" customHeight="1">
      <c r="W16" s="10"/>
      <c r="X16" s="10"/>
      <c r="Y16" s="10"/>
      <c r="Z16" s="10"/>
    </row>
    <row r="17" spans="9:26" ht="12.75" customHeight="1">
      <c r="I17" s="244" t="s">
        <v>26</v>
      </c>
      <c r="J17" s="244"/>
      <c r="K17" s="244"/>
      <c r="L17" s="244"/>
      <c r="O17" s="89" t="s">
        <v>9</v>
      </c>
      <c r="Q17" s="236" t="s">
        <v>24</v>
      </c>
      <c r="R17" s="236"/>
      <c r="S17" s="236"/>
      <c r="T17" s="236"/>
      <c r="U17" s="236"/>
      <c r="W17" s="10"/>
      <c r="X17" s="10"/>
      <c r="Y17" s="10"/>
      <c r="Z17" s="10"/>
    </row>
    <row r="18" spans="1:26" s="1" customFormat="1" ht="19.5" customHeight="1">
      <c r="A18" s="221" t="s">
        <v>27</v>
      </c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58"/>
      <c r="W18" s="10"/>
      <c r="X18" s="10"/>
      <c r="Y18" s="10"/>
      <c r="Z18" s="10"/>
    </row>
    <row r="19" spans="1:22" s="10" customFormat="1" ht="25.5" customHeight="1">
      <c r="A19" s="248" t="s">
        <v>28</v>
      </c>
      <c r="B19" s="248"/>
      <c r="C19" s="248"/>
      <c r="D19" s="248"/>
      <c r="E19" s="248"/>
      <c r="F19" s="248"/>
      <c r="G19" s="248"/>
      <c r="H19" s="248"/>
      <c r="I19" s="248"/>
      <c r="J19" s="248"/>
      <c r="K19" s="248"/>
      <c r="L19" s="248"/>
      <c r="M19" s="59" t="s">
        <v>10</v>
      </c>
      <c r="N19" s="235" t="s">
        <v>70</v>
      </c>
      <c r="O19" s="235"/>
      <c r="P19" s="235"/>
      <c r="Q19" s="235" t="s">
        <v>71</v>
      </c>
      <c r="R19" s="235"/>
      <c r="S19" s="235"/>
      <c r="T19" s="235"/>
      <c r="U19" s="235"/>
      <c r="V19" s="60"/>
    </row>
    <row r="20" spans="1:22" s="10" customFormat="1" ht="12.75">
      <c r="A20" s="248">
        <v>1</v>
      </c>
      <c r="B20" s="248"/>
      <c r="C20" s="248"/>
      <c r="D20" s="248"/>
      <c r="E20" s="248"/>
      <c r="F20" s="248"/>
      <c r="G20" s="248"/>
      <c r="H20" s="248"/>
      <c r="I20" s="248"/>
      <c r="J20" s="248"/>
      <c r="K20" s="248"/>
      <c r="L20" s="248"/>
      <c r="M20" s="61">
        <v>2</v>
      </c>
      <c r="N20" s="235">
        <v>3</v>
      </c>
      <c r="O20" s="235"/>
      <c r="P20" s="235"/>
      <c r="Q20" s="235">
        <v>4</v>
      </c>
      <c r="R20" s="235"/>
      <c r="S20" s="235"/>
      <c r="T20" s="235"/>
      <c r="U20" s="235"/>
      <c r="V20" s="60"/>
    </row>
    <row r="21" spans="1:22" s="10" customFormat="1" ht="12.75">
      <c r="A21" s="149" t="s">
        <v>29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62" t="s">
        <v>14</v>
      </c>
      <c r="N21" s="215">
        <f>IF('Для розрахунку'!N21:P21=0,"-",'Для розрахунку'!N21:P21)</f>
        <v>256377</v>
      </c>
      <c r="O21" s="215"/>
      <c r="P21" s="215"/>
      <c r="Q21" s="216">
        <f>IF('Для розрахунку'!Q21:U21=0,"-",'Для розрахунку'!Q21:U21)</f>
        <v>204472</v>
      </c>
      <c r="R21" s="217"/>
      <c r="S21" s="217"/>
      <c r="T21" s="217"/>
      <c r="U21" s="217"/>
      <c r="V21" s="60"/>
    </row>
    <row r="22" spans="1:22" s="10" customFormat="1" ht="12.75">
      <c r="A22" s="149" t="s">
        <v>30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62" t="s">
        <v>72</v>
      </c>
      <c r="N22" s="117" t="str">
        <f>IF('Для розрахунку'!O22=0," ","(")</f>
        <v> </v>
      </c>
      <c r="O22" s="118" t="str">
        <f>IF('Для розрахунку'!O22=0,"-",'Для розрахунку'!O22)</f>
        <v>-</v>
      </c>
      <c r="P22" s="119" t="str">
        <f>IF('Для розрахунку'!O22=0," ",")")</f>
        <v> </v>
      </c>
      <c r="Q22" s="117" t="str">
        <f>IF('Для розрахунку'!R22=0," ","(")</f>
        <v> </v>
      </c>
      <c r="R22" s="234" t="str">
        <f>IF('Для розрахунку'!R22:T22=0,"-",'Для розрахунку'!R22:T22)</f>
        <v>-</v>
      </c>
      <c r="S22" s="234"/>
      <c r="T22" s="234"/>
      <c r="U22" s="119" t="str">
        <f>IF('Для розрахунку'!R22=0," ",")")</f>
        <v> </v>
      </c>
      <c r="V22" s="60"/>
    </row>
    <row r="23" spans="1:22" s="10" customFormat="1" ht="12.75">
      <c r="A23" s="149" t="s">
        <v>31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62" t="s">
        <v>15</v>
      </c>
      <c r="N23" s="117" t="str">
        <f>IF('Для розрахунку'!O23=0," ","(")</f>
        <v> </v>
      </c>
      <c r="O23" s="118" t="str">
        <f>IF('Для розрахунку'!O23=0,"-",'Для розрахунку'!O23)</f>
        <v>-</v>
      </c>
      <c r="P23" s="119" t="str">
        <f>IF('Для розрахунку'!O23=0," ",")")</f>
        <v> </v>
      </c>
      <c r="Q23" s="117" t="str">
        <f>IF('Для розрахунку'!R23=0," ","(")</f>
        <v> </v>
      </c>
      <c r="R23" s="234" t="str">
        <f>IF('Для розрахунку'!R23:T23=0,"-",'Для розрахунку'!R23:T23)</f>
        <v>-</v>
      </c>
      <c r="S23" s="234"/>
      <c r="T23" s="234"/>
      <c r="U23" s="119" t="str">
        <f>IF('Для розрахунку'!R23=0," ",")")</f>
        <v> </v>
      </c>
      <c r="V23" s="60"/>
    </row>
    <row r="24" spans="1:22" s="10" customFormat="1" ht="12.75">
      <c r="A24" s="149"/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62" t="s">
        <v>73</v>
      </c>
      <c r="N24" s="117" t="str">
        <f>IF('Для розрахунку'!O24=0," ","(")</f>
        <v> </v>
      </c>
      <c r="O24" s="118" t="str">
        <f>IF('Для розрахунку'!O24=0,"-",'Для розрахунку'!O24)</f>
        <v>-</v>
      </c>
      <c r="P24" s="119" t="str">
        <f>IF('Для розрахунку'!O24=0," ",")")</f>
        <v> </v>
      </c>
      <c r="Q24" s="117" t="str">
        <f>IF('Для розрахунку'!R24=0," ","(")</f>
        <v> </v>
      </c>
      <c r="R24" s="234" t="str">
        <f>IF('Для розрахунку'!R24:T24=0,"-",'Для розрахунку'!R24:T24)</f>
        <v>-</v>
      </c>
      <c r="S24" s="234"/>
      <c r="T24" s="234"/>
      <c r="U24" s="119" t="str">
        <f>IF('Для розрахунку'!R24=0," ",")")</f>
        <v> </v>
      </c>
      <c r="V24" s="60"/>
    </row>
    <row r="25" spans="1:22" s="10" customFormat="1" ht="12.75">
      <c r="A25" s="149" t="s">
        <v>32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62" t="s">
        <v>16</v>
      </c>
      <c r="N25" s="117" t="str">
        <f>IF('Для розрахунку'!O25=0," ","(")</f>
        <v> </v>
      </c>
      <c r="O25" s="118" t="str">
        <f>IF('Для розрахунку'!O25=0,"-",'Для розрахунку'!O25)</f>
        <v>-</v>
      </c>
      <c r="P25" s="119" t="str">
        <f>IF('Для розрахунку'!O25=0," ",")")</f>
        <v> </v>
      </c>
      <c r="Q25" s="117" t="str">
        <f>IF('Для розрахунку'!R25=0," ","(")</f>
        <v> </v>
      </c>
      <c r="R25" s="234" t="str">
        <f>IF('Для розрахунку'!R25:T25=0,"-",'Для розрахунку'!R25:T25)</f>
        <v>-</v>
      </c>
      <c r="S25" s="234"/>
      <c r="T25" s="234"/>
      <c r="U25" s="119" t="str">
        <f>IF('Для розрахунку'!R25=0," ",")")</f>
        <v> </v>
      </c>
      <c r="V25" s="60"/>
    </row>
    <row r="26" spans="1:22" s="10" customFormat="1" ht="12.75">
      <c r="A26" s="149" t="s">
        <v>33</v>
      </c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62" t="s">
        <v>74</v>
      </c>
      <c r="N26" s="215">
        <f>IF('Для розрахунку'!N26:P26=0,"-",'Для розрахунку'!N26:P26)</f>
        <v>256377</v>
      </c>
      <c r="O26" s="215"/>
      <c r="P26" s="215"/>
      <c r="Q26" s="216">
        <f>IF('Для розрахунку'!Q26:U26=0,"-",'Для розрахунку'!Q26:U26)</f>
        <v>204472</v>
      </c>
      <c r="R26" s="217"/>
      <c r="S26" s="217"/>
      <c r="T26" s="217"/>
      <c r="U26" s="217"/>
      <c r="V26" s="60"/>
    </row>
    <row r="27" spans="1:26" s="10" customFormat="1" ht="12.75">
      <c r="A27" s="149" t="s">
        <v>34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62" t="s">
        <v>17</v>
      </c>
      <c r="N27" s="117" t="str">
        <f>IF('Для розрахунку'!O27=0," ","(")</f>
        <v>(</v>
      </c>
      <c r="O27" s="118">
        <f>IF('Для розрахунку'!O27=0,"-",'Для розрахунку'!O27)</f>
        <v>244027</v>
      </c>
      <c r="P27" s="119" t="str">
        <f>IF('Для розрахунку'!O27=0," ",")")</f>
        <v>)</v>
      </c>
      <c r="Q27" s="117" t="str">
        <f>IF('Для розрахунку'!R27=0," ","(")</f>
        <v>(</v>
      </c>
      <c r="R27" s="234">
        <f>IF('Для розрахунку'!R27:T27=0,"-",'Для розрахунку'!R27:T27)</f>
        <v>165446</v>
      </c>
      <c r="S27" s="234"/>
      <c r="T27" s="234"/>
      <c r="U27" s="119" t="str">
        <f>IF('Для розрахунку'!R27=0," ",")")</f>
        <v>)</v>
      </c>
      <c r="V27" s="60"/>
      <c r="W27" s="60"/>
      <c r="X27" s="60"/>
      <c r="Y27" s="60"/>
      <c r="Z27" s="60"/>
    </row>
    <row r="28" spans="1:26" s="10" customFormat="1" ht="12.75">
      <c r="A28" s="237" t="s">
        <v>35</v>
      </c>
      <c r="B28" s="237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63"/>
      <c r="N28" s="233"/>
      <c r="O28" s="233"/>
      <c r="P28" s="233"/>
      <c r="Q28" s="217"/>
      <c r="R28" s="217"/>
      <c r="S28" s="217"/>
      <c r="T28" s="217"/>
      <c r="U28" s="217"/>
      <c r="V28" s="60"/>
      <c r="W28" s="60"/>
      <c r="X28" s="60"/>
      <c r="Y28" s="60"/>
      <c r="Z28" s="60"/>
    </row>
    <row r="29" spans="1:26" s="10" customFormat="1" ht="12.75">
      <c r="A29" s="238" t="s">
        <v>36</v>
      </c>
      <c r="B29" s="238"/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64" t="s">
        <v>18</v>
      </c>
      <c r="N29" s="215">
        <f>IF('Для розрахунку'!N29:P29="0","-",'Для розрахунку'!N29:P29)</f>
        <v>12350</v>
      </c>
      <c r="O29" s="215"/>
      <c r="P29" s="215"/>
      <c r="Q29" s="216">
        <f>IF('Для розрахунку'!Q29:U29="0","-",'Для розрахунку'!Q29:U29)</f>
        <v>39026</v>
      </c>
      <c r="R29" s="217"/>
      <c r="S29" s="217"/>
      <c r="T29" s="217"/>
      <c r="U29" s="217"/>
      <c r="V29" s="60"/>
      <c r="W29" s="60"/>
      <c r="X29" s="60"/>
      <c r="Y29" s="60"/>
      <c r="Z29" s="60"/>
    </row>
    <row r="30" spans="1:21" s="60" customFormat="1" ht="12.75">
      <c r="A30" s="238" t="s">
        <v>37</v>
      </c>
      <c r="B30" s="238"/>
      <c r="C30" s="238"/>
      <c r="D30" s="238"/>
      <c r="E30" s="238"/>
      <c r="F30" s="238"/>
      <c r="G30" s="238"/>
      <c r="H30" s="238"/>
      <c r="I30" s="238"/>
      <c r="J30" s="238"/>
      <c r="K30" s="238"/>
      <c r="L30" s="238"/>
      <c r="M30" s="62" t="s">
        <v>75</v>
      </c>
      <c r="N30" s="117" t="str">
        <f>IF('Для розрахунку'!O30=0," ","(")</f>
        <v> </v>
      </c>
      <c r="O30" s="118" t="str">
        <f>IF('Для розрахунку'!O30=0,"-",'Для розрахунку'!O30)</f>
        <v>-</v>
      </c>
      <c r="P30" s="119" t="str">
        <f>IF('Для розрахунку'!O30=0," ",")")</f>
        <v> </v>
      </c>
      <c r="Q30" s="117" t="str">
        <f>IF('Для розрахунку'!R30=0," ","(")</f>
        <v> </v>
      </c>
      <c r="R30" s="234" t="str">
        <f>IF('Для розрахунку'!R30:T30=0,"-",'Для розрахунку'!R30:T30)</f>
        <v>-</v>
      </c>
      <c r="S30" s="234"/>
      <c r="T30" s="234"/>
      <c r="U30" s="119" t="str">
        <f>IF('Для розрахунку'!R30=0," ",")")</f>
        <v> </v>
      </c>
    </row>
    <row r="31" spans="1:21" s="60" customFormat="1" ht="12.75">
      <c r="A31" s="149" t="s">
        <v>38</v>
      </c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62" t="s">
        <v>19</v>
      </c>
      <c r="N31" s="215">
        <f>IF('Для розрахунку'!N31:P31=0,"-",'Для розрахунку'!N31:P31)</f>
        <v>5604</v>
      </c>
      <c r="O31" s="215"/>
      <c r="P31" s="215"/>
      <c r="Q31" s="216">
        <f>IF('Для розрахунку'!Q31:U31=0,"-",'Для розрахунку'!Q31:U31)</f>
        <v>4076</v>
      </c>
      <c r="R31" s="217"/>
      <c r="S31" s="217"/>
      <c r="T31" s="217"/>
      <c r="U31" s="217"/>
    </row>
    <row r="32" spans="1:21" s="60" customFormat="1" ht="39.75" customHeight="1">
      <c r="A32" s="150" t="s">
        <v>102</v>
      </c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2"/>
      <c r="M32" s="62" t="s">
        <v>91</v>
      </c>
      <c r="N32" s="215" t="str">
        <f>IF('Для розрахунку'!N32:P32=0,"-",'Для розрахунку'!N32:P32)</f>
        <v>-</v>
      </c>
      <c r="O32" s="215"/>
      <c r="P32" s="215"/>
      <c r="Q32" s="259" t="str">
        <f>IF('Для розрахунку'!Q32:U32=0,"-",'Для розрахунку'!Q32:U32)</f>
        <v>-</v>
      </c>
      <c r="R32" s="260"/>
      <c r="S32" s="260"/>
      <c r="T32" s="260"/>
      <c r="U32" s="261"/>
    </row>
    <row r="33" spans="1:21" s="60" customFormat="1" ht="12.75">
      <c r="A33" s="149" t="s">
        <v>39</v>
      </c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62" t="s">
        <v>20</v>
      </c>
      <c r="N33" s="117" t="str">
        <f>IF('Для розрахунку'!O33=0," ","(")</f>
        <v>(</v>
      </c>
      <c r="O33" s="118">
        <f>IF('Для розрахунку'!O33=0,"-",'Для розрахунку'!O33)</f>
        <v>6260</v>
      </c>
      <c r="P33" s="119" t="str">
        <f>IF('Для розрахунку'!O33=0," ",")")</f>
        <v>)</v>
      </c>
      <c r="Q33" s="117" t="str">
        <f>IF('Для розрахунку'!R33=0," ","(")</f>
        <v>(</v>
      </c>
      <c r="R33" s="234">
        <f>IF('Для розрахунку'!R33:T33=0,"-",'Для розрахунку'!R33:T33)</f>
        <v>5884</v>
      </c>
      <c r="S33" s="234"/>
      <c r="T33" s="234"/>
      <c r="U33" s="119" t="str">
        <f>IF('Для розрахунку'!R33=0," ",")")</f>
        <v>)</v>
      </c>
    </row>
    <row r="34" spans="1:21" s="60" customFormat="1" ht="12.75">
      <c r="A34" s="149" t="s">
        <v>40</v>
      </c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62" t="s">
        <v>21</v>
      </c>
      <c r="N34" s="117" t="str">
        <f>IF('Для розрахунку'!O34=0," ","(")</f>
        <v>(</v>
      </c>
      <c r="O34" s="118">
        <f>IF('Для розрахунку'!O34=0,"-",'Для розрахунку'!O34)</f>
        <v>135</v>
      </c>
      <c r="P34" s="119" t="str">
        <f>IF('Для розрахунку'!O34=0," ",")")</f>
        <v>)</v>
      </c>
      <c r="Q34" s="117" t="str">
        <f>IF('Для розрахунку'!R34=0," ","(")</f>
        <v>(</v>
      </c>
      <c r="R34" s="234">
        <f>IF('Для розрахунку'!R34:T34=0,"-",'Для розрахунку'!R34:T34)</f>
        <v>83</v>
      </c>
      <c r="S34" s="234"/>
      <c r="T34" s="234"/>
      <c r="U34" s="119" t="str">
        <f>IF('Для розрахунку'!R34=0," ",")")</f>
        <v>)</v>
      </c>
    </row>
    <row r="35" spans="1:21" s="60" customFormat="1" ht="12.75">
      <c r="A35" s="149" t="s">
        <v>41</v>
      </c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62" t="s">
        <v>76</v>
      </c>
      <c r="N35" s="117" t="str">
        <f>IF('Для розрахунку'!O35=0," ","(")</f>
        <v>(</v>
      </c>
      <c r="O35" s="118">
        <f>IF('Для розрахунку'!O35=0,"-",'Для розрахунку'!O35)</f>
        <v>12595</v>
      </c>
      <c r="P35" s="119" t="str">
        <f>IF('Для розрахунку'!O35=0," ",")")</f>
        <v>)</v>
      </c>
      <c r="Q35" s="117" t="str">
        <f>IF('Для розрахунку'!R35=0," ","(")</f>
        <v>(</v>
      </c>
      <c r="R35" s="234">
        <f>IF('Для розрахунку'!R35:T35=0,"-",'Для розрахунку'!R35:T35)</f>
        <v>3230</v>
      </c>
      <c r="S35" s="234"/>
      <c r="T35" s="234"/>
      <c r="U35" s="119" t="str">
        <f>IF('Для розрахунку'!R35=0," ",")")</f>
        <v>)</v>
      </c>
    </row>
    <row r="36" spans="1:21" s="60" customFormat="1" ht="39.75" customHeight="1">
      <c r="A36" s="150" t="s">
        <v>103</v>
      </c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2"/>
      <c r="M36" s="62" t="s">
        <v>92</v>
      </c>
      <c r="N36" s="174" t="str">
        <f>IF('Для розрахунку'!N36:P36=0,"-",'Для розрахунку'!N36:P36)</f>
        <v>-</v>
      </c>
      <c r="O36" s="175"/>
      <c r="P36" s="176"/>
      <c r="Q36" s="258" t="str">
        <f>IF('Для розрахунку'!Q36:U36=0,"-",'Для розрахунку'!Q36:U36)</f>
        <v>-</v>
      </c>
      <c r="R36" s="258"/>
      <c r="S36" s="258"/>
      <c r="T36" s="258"/>
      <c r="U36" s="258"/>
    </row>
    <row r="37" spans="1:21" s="60" customFormat="1" ht="12.75">
      <c r="A37" s="237" t="s">
        <v>42</v>
      </c>
      <c r="B37" s="237"/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62"/>
      <c r="N37" s="252"/>
      <c r="O37" s="253"/>
      <c r="P37" s="254"/>
      <c r="Q37" s="217"/>
      <c r="R37" s="217"/>
      <c r="S37" s="217"/>
      <c r="T37" s="217"/>
      <c r="U37" s="217"/>
    </row>
    <row r="38" spans="1:21" s="60" customFormat="1" ht="12.75">
      <c r="A38" s="238" t="s">
        <v>36</v>
      </c>
      <c r="B38" s="238"/>
      <c r="C38" s="238"/>
      <c r="D38" s="238"/>
      <c r="E38" s="238"/>
      <c r="F38" s="238"/>
      <c r="G38" s="238"/>
      <c r="H38" s="238"/>
      <c r="I38" s="238"/>
      <c r="J38" s="238"/>
      <c r="K38" s="238"/>
      <c r="L38" s="238"/>
      <c r="M38" s="62">
        <v>100</v>
      </c>
      <c r="N38" s="215">
        <f>IF('Для розрахунку'!N38:P38="0","-",'Для розрахунку'!N38:P38)</f>
        <v>0</v>
      </c>
      <c r="O38" s="215"/>
      <c r="P38" s="215"/>
      <c r="Q38" s="216">
        <f>IF('Для розрахунку'!Q38:U38="0","-",'Для розрахунку'!Q38:U38)</f>
        <v>33905</v>
      </c>
      <c r="R38" s="217"/>
      <c r="S38" s="217"/>
      <c r="T38" s="217"/>
      <c r="U38" s="217"/>
    </row>
    <row r="39" spans="1:21" s="60" customFormat="1" ht="12.75">
      <c r="A39" s="238" t="s">
        <v>37</v>
      </c>
      <c r="B39" s="238"/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62">
        <v>105</v>
      </c>
      <c r="N39" s="117" t="str">
        <f>IF('Для розрахунку'!O39=0," ","(")</f>
        <v>(</v>
      </c>
      <c r="O39" s="118">
        <f>IF('Для розрахунку'!O39=0,"-",'Для розрахунку'!O39)</f>
        <v>1036</v>
      </c>
      <c r="P39" s="119" t="str">
        <f>IF('Для розрахунку'!O39=0," ",")")</f>
        <v>)</v>
      </c>
      <c r="Q39" s="117" t="str">
        <f>IF('Для розрахунку'!R39=0," ","(")</f>
        <v> </v>
      </c>
      <c r="R39" s="234" t="str">
        <f>IF('Для розрахунку'!R39:T39=0,"-",'Для розрахунку'!R39:T39)</f>
        <v>-</v>
      </c>
      <c r="S39" s="234"/>
      <c r="T39" s="234"/>
      <c r="U39" s="119" t="str">
        <f>IF('Для розрахунку'!R39=0," ",")")</f>
        <v> </v>
      </c>
    </row>
    <row r="40" spans="1:21" s="60" customFormat="1" ht="12.75">
      <c r="A40" s="149" t="s">
        <v>43</v>
      </c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62">
        <v>110</v>
      </c>
      <c r="N40" s="215" t="str">
        <f>IF('Для розрахунку'!N40:P40=0,"-",'Для розрахунку'!N40:P40)</f>
        <v>-</v>
      </c>
      <c r="O40" s="215"/>
      <c r="P40" s="215"/>
      <c r="Q40" s="216" t="str">
        <f>IF('Для розрахунку'!Q40:U40=0,"-",'Для розрахунку'!Q40:U40)</f>
        <v>-</v>
      </c>
      <c r="R40" s="217"/>
      <c r="S40" s="217"/>
      <c r="T40" s="217"/>
      <c r="U40" s="217"/>
    </row>
    <row r="41" spans="1:21" s="60" customFormat="1" ht="12.75">
      <c r="A41" s="149" t="s">
        <v>44</v>
      </c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62">
        <v>120</v>
      </c>
      <c r="N41" s="215">
        <f>IF('Для розрахунку'!N41:P41=0,"-",'Для розрахунку'!N41:P41)</f>
        <v>6</v>
      </c>
      <c r="O41" s="215"/>
      <c r="P41" s="215"/>
      <c r="Q41" s="216">
        <f>IF('Для розрахунку'!Q41:U41=0,"-",'Для розрахунку'!Q41:U41)</f>
        <v>5</v>
      </c>
      <c r="R41" s="217"/>
      <c r="S41" s="217"/>
      <c r="T41" s="217"/>
      <c r="U41" s="217"/>
    </row>
    <row r="42" spans="1:21" s="60" customFormat="1" ht="12.75">
      <c r="A42" s="149" t="s">
        <v>109</v>
      </c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62">
        <v>130</v>
      </c>
      <c r="N42" s="215" t="str">
        <f>IF('Для розрахунку'!N42:P42=0,"-",'Для розрахунку'!N42:P42)</f>
        <v>-</v>
      </c>
      <c r="O42" s="215"/>
      <c r="P42" s="215"/>
      <c r="Q42" s="216" t="str">
        <f>IF('Для розрахунку'!Q42:U42=0,"-",'Для розрахунку'!Q42:U42)</f>
        <v>-</v>
      </c>
      <c r="R42" s="217"/>
      <c r="S42" s="217"/>
      <c r="T42" s="217"/>
      <c r="U42" s="217"/>
    </row>
    <row r="43" spans="1:21" s="60" customFormat="1" ht="12.75">
      <c r="A43" s="149" t="s">
        <v>45</v>
      </c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62">
        <v>140</v>
      </c>
      <c r="N43" s="117" t="str">
        <f>IF('Для розрахунку'!O43=0," ","(")</f>
        <v>(</v>
      </c>
      <c r="O43" s="118">
        <f>IF('Для розрахунку'!O43=0,"-",'Для розрахунку'!O43)</f>
        <v>468</v>
      </c>
      <c r="P43" s="119" t="str">
        <f>IF('Для розрахунку'!O43=0," ",")")</f>
        <v>)</v>
      </c>
      <c r="Q43" s="117" t="str">
        <f>IF('Для розрахунку'!R43=0," ","(")</f>
        <v>(</v>
      </c>
      <c r="R43" s="234">
        <f>IF('Для розрахунку'!R43:T43=0,"-",'Для розрахунку'!R43:T43)</f>
        <v>323</v>
      </c>
      <c r="S43" s="234"/>
      <c r="T43" s="234"/>
      <c r="U43" s="119" t="str">
        <f>IF('Для розрахунку'!R43=0," ",")")</f>
        <v>)</v>
      </c>
    </row>
    <row r="44" spans="1:21" s="60" customFormat="1" ht="12.75">
      <c r="A44" s="149" t="s">
        <v>46</v>
      </c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62">
        <v>150</v>
      </c>
      <c r="N44" s="117" t="str">
        <f>IF('Для розрахунку'!O44=0," ","(")</f>
        <v> </v>
      </c>
      <c r="O44" s="118" t="str">
        <f>IF('Для розрахунку'!O44=0,"-",'Для розрахунку'!O44)</f>
        <v>-</v>
      </c>
      <c r="P44" s="119" t="str">
        <f>IF('Для розрахунку'!O44=0," ",")")</f>
        <v> </v>
      </c>
      <c r="Q44" s="117" t="str">
        <f>IF('Для розрахунку'!R44=0," ","(")</f>
        <v> </v>
      </c>
      <c r="R44" s="234" t="str">
        <f>IF('Для розрахунку'!R44:T44=0,"-",'Для розрахунку'!R44:T44)</f>
        <v>-</v>
      </c>
      <c r="S44" s="234"/>
      <c r="T44" s="234"/>
      <c r="U44" s="119" t="str">
        <f>IF('Для розрахунку'!R44=0," ",")")</f>
        <v> </v>
      </c>
    </row>
    <row r="45" spans="1:21" s="60" customFormat="1" ht="12.75">
      <c r="A45" s="149" t="s">
        <v>47</v>
      </c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62">
        <v>160</v>
      </c>
      <c r="N45" s="117" t="str">
        <f>IF('Для розрахунку'!O45=0," ","(")</f>
        <v> </v>
      </c>
      <c r="O45" s="118" t="str">
        <f>IF('Для розрахунку'!O45=0,"-",'Для розрахунку'!O45)</f>
        <v>-</v>
      </c>
      <c r="P45" s="119" t="str">
        <f>IF('Для розрахунку'!O45=0," ",")")</f>
        <v> </v>
      </c>
      <c r="Q45" s="117" t="str">
        <f>IF('Для розрахунку'!R45=0," ","(")</f>
        <v> </v>
      </c>
      <c r="R45" s="234" t="str">
        <f>IF('Для розрахунку'!R45:T45=0,"-",'Для розрахунку'!R45:T45)</f>
        <v>-</v>
      </c>
      <c r="S45" s="234"/>
      <c r="T45" s="234"/>
      <c r="U45" s="119" t="str">
        <f>IF('Для розрахунку'!R45=0," ",")")</f>
        <v> </v>
      </c>
    </row>
    <row r="46" spans="1:21" s="60" customFormat="1" ht="12.75">
      <c r="A46" s="150" t="s">
        <v>99</v>
      </c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2"/>
      <c r="M46" s="62" t="s">
        <v>100</v>
      </c>
      <c r="N46" s="117">
        <f>IF('Для розрахунку'!O46&lt;0,"(",'Для розрахунку'!N46)</f>
        <v>0</v>
      </c>
      <c r="O46" s="118" t="str">
        <f>IF('Для розрахунку'!O46=0,"-",ABS('Для розрахунку'!O46))</f>
        <v>-</v>
      </c>
      <c r="P46" s="119">
        <f>IF('Для розрахунку'!O46&lt;0,")",'Для розрахунку'!P46)</f>
        <v>0</v>
      </c>
      <c r="Q46" s="117">
        <f>IF('Для розрахунку'!R46&lt;0,"(",'Для розрахунку'!Q46)</f>
        <v>0</v>
      </c>
      <c r="R46" s="234" t="str">
        <f>IF('Для розрахунку'!R46:T46=0,"-",ABS('Для розрахунку'!R46:T46))</f>
        <v>-</v>
      </c>
      <c r="S46" s="234"/>
      <c r="T46" s="234"/>
      <c r="U46" s="119">
        <f>IF('Для розрахунку'!R46&lt;0,")",'Для розрахунку'!U46)</f>
        <v>0</v>
      </c>
    </row>
    <row r="47" spans="1:21" s="60" customFormat="1" ht="12.75">
      <c r="A47" s="237" t="s">
        <v>48</v>
      </c>
      <c r="B47" s="237"/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62"/>
      <c r="N47" s="233"/>
      <c r="O47" s="233"/>
      <c r="P47" s="233"/>
      <c r="Q47" s="217"/>
      <c r="R47" s="217"/>
      <c r="S47" s="217"/>
      <c r="T47" s="217"/>
      <c r="U47" s="217"/>
    </row>
    <row r="48" spans="1:21" s="60" customFormat="1" ht="12.75">
      <c r="A48" s="238" t="s">
        <v>36</v>
      </c>
      <c r="B48" s="238"/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62">
        <v>170</v>
      </c>
      <c r="N48" s="215">
        <f>IF('Для розрахунку'!N48:P48="0","-",'Для розрахунку'!N48:P48)</f>
        <v>0</v>
      </c>
      <c r="O48" s="215"/>
      <c r="P48" s="215"/>
      <c r="Q48" s="216">
        <f>IF('Для розрахунку'!Q48:U48="0","-",'Для розрахунку'!Q48:U48)</f>
        <v>33587</v>
      </c>
      <c r="R48" s="217"/>
      <c r="S48" s="217"/>
      <c r="T48" s="217"/>
      <c r="U48" s="217"/>
    </row>
    <row r="49" spans="1:21" s="60" customFormat="1" ht="12.75">
      <c r="A49" s="238" t="s">
        <v>37</v>
      </c>
      <c r="B49" s="238"/>
      <c r="C49" s="238"/>
      <c r="D49" s="238"/>
      <c r="E49" s="238"/>
      <c r="F49" s="238"/>
      <c r="G49" s="238"/>
      <c r="H49" s="238"/>
      <c r="I49" s="238"/>
      <c r="J49" s="238"/>
      <c r="K49" s="238"/>
      <c r="L49" s="238"/>
      <c r="M49" s="62">
        <v>175</v>
      </c>
      <c r="N49" s="117" t="str">
        <f>IF('Для розрахунку'!O49=0," ","(")</f>
        <v>(</v>
      </c>
      <c r="O49" s="118">
        <f>IF('Для розрахунку'!O49=0,"-",'Для розрахунку'!O49)</f>
        <v>1498</v>
      </c>
      <c r="P49" s="119" t="str">
        <f>IF('Для розрахунку'!O49=0," ",")")</f>
        <v>)</v>
      </c>
      <c r="Q49" s="117" t="str">
        <f>IF('Для розрахунку'!R49=0," ","(")</f>
        <v> </v>
      </c>
      <c r="R49" s="234" t="str">
        <f>IF('Для розрахунку'!R49:T49=0,"-",'Для розрахунку'!R49:T49)</f>
        <v>-</v>
      </c>
      <c r="S49" s="234"/>
      <c r="T49" s="234"/>
      <c r="U49" s="119" t="str">
        <f>IF('Для розрахунку'!R49=0," ",")")</f>
        <v> </v>
      </c>
    </row>
    <row r="50" spans="1:21" s="60" customFormat="1" ht="25.5" customHeight="1">
      <c r="A50" s="153" t="s">
        <v>104</v>
      </c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5"/>
      <c r="M50" s="62" t="s">
        <v>93</v>
      </c>
      <c r="N50" s="174" t="str">
        <f>IF('Для розрахунку'!N50:P50=0,"-",'Для розрахунку'!N50:P50)</f>
        <v>-</v>
      </c>
      <c r="O50" s="175"/>
      <c r="P50" s="176"/>
      <c r="Q50" s="174" t="str">
        <f>IF('Для розрахунку'!Q50:U50=0,"-",'Для розрахунку'!Q50:U50)</f>
        <v>-</v>
      </c>
      <c r="R50" s="175"/>
      <c r="S50" s="175"/>
      <c r="T50" s="175"/>
      <c r="U50" s="176"/>
    </row>
    <row r="51" spans="1:26" s="60" customFormat="1" ht="25.5" customHeight="1">
      <c r="A51" s="153" t="s">
        <v>105</v>
      </c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5"/>
      <c r="M51" s="62" t="s">
        <v>94</v>
      </c>
      <c r="N51" s="174" t="str">
        <f>IF('Для розрахунку'!N51:P51=0,"-",'Для розрахунку'!N51:P51)</f>
        <v>-</v>
      </c>
      <c r="O51" s="175"/>
      <c r="P51" s="176"/>
      <c r="Q51" s="174" t="str">
        <f>IF('Для розрахунку'!Q51:U51=0,"-",'Для розрахунку'!Q51:U51)</f>
        <v>-</v>
      </c>
      <c r="R51" s="175"/>
      <c r="S51" s="175"/>
      <c r="T51" s="175"/>
      <c r="U51" s="176"/>
      <c r="W51" s="10"/>
      <c r="X51" s="10"/>
      <c r="Y51" s="10"/>
      <c r="Z51" s="10"/>
    </row>
    <row r="52" spans="1:21" s="60" customFormat="1" ht="12.75">
      <c r="A52" s="149" t="s">
        <v>49</v>
      </c>
      <c r="B52" s="149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62">
        <v>180</v>
      </c>
      <c r="N52" s="117" t="str">
        <f>IF('Для розрахунку'!O52=0," ","(")</f>
        <v> </v>
      </c>
      <c r="O52" s="118" t="str">
        <f>IF('Для розрахунку'!O52=0,"-",'Для розрахунку'!O52)</f>
        <v>-</v>
      </c>
      <c r="P52" s="119" t="str">
        <f>IF('Для розрахунку'!O52=0," ",")")</f>
        <v> </v>
      </c>
      <c r="Q52" s="117" t="str">
        <f>IF('Для розрахунку'!R52=0," ","(")</f>
        <v>(</v>
      </c>
      <c r="R52" s="234">
        <f>IF('Для розрахунку'!R52:T52=0,"-",'Для розрахунку'!R52:T52)</f>
        <v>6631</v>
      </c>
      <c r="S52" s="234"/>
      <c r="T52" s="234"/>
      <c r="U52" s="119" t="str">
        <f>IF('Для розрахунку'!R52=0," ",")")</f>
        <v>)</v>
      </c>
    </row>
    <row r="53" spans="1:21" s="60" customFormat="1" ht="12.75">
      <c r="A53" s="150" t="s">
        <v>101</v>
      </c>
      <c r="B53" s="151"/>
      <c r="C53" s="151"/>
      <c r="D53" s="151"/>
      <c r="E53" s="151"/>
      <c r="F53" s="151"/>
      <c r="G53" s="151"/>
      <c r="H53" s="151"/>
      <c r="I53" s="151"/>
      <c r="J53" s="151"/>
      <c r="K53" s="151"/>
      <c r="L53" s="152"/>
      <c r="M53" s="62" t="s">
        <v>95</v>
      </c>
      <c r="N53" s="174" t="str">
        <f>IF('Для розрахунку'!N53:P53=0,"-",'Для розрахунку'!N53:P53)</f>
        <v>-</v>
      </c>
      <c r="O53" s="175"/>
      <c r="P53" s="176"/>
      <c r="Q53" s="174" t="str">
        <f>IF('Для розрахунку'!Q53:U53=0,"-",'Для розрахунку'!Q53:U53)</f>
        <v>-</v>
      </c>
      <c r="R53" s="175"/>
      <c r="S53" s="175"/>
      <c r="T53" s="175"/>
      <c r="U53" s="176"/>
    </row>
    <row r="54" spans="1:26" s="10" customFormat="1" ht="12.75">
      <c r="A54" s="148" t="s">
        <v>50</v>
      </c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22"/>
      <c r="N54" s="173"/>
      <c r="O54" s="173"/>
      <c r="P54" s="173"/>
      <c r="Q54" s="179"/>
      <c r="R54" s="179"/>
      <c r="S54" s="179"/>
      <c r="T54" s="179"/>
      <c r="U54" s="179"/>
      <c r="W54" s="60"/>
      <c r="X54" s="60"/>
      <c r="Y54" s="60"/>
      <c r="Z54" s="60"/>
    </row>
    <row r="55" spans="1:21" s="60" customFormat="1" ht="12.75">
      <c r="A55" s="238" t="s">
        <v>36</v>
      </c>
      <c r="B55" s="238"/>
      <c r="C55" s="238"/>
      <c r="D55" s="238"/>
      <c r="E55" s="238"/>
      <c r="F55" s="238"/>
      <c r="G55" s="238"/>
      <c r="H55" s="238"/>
      <c r="I55" s="238"/>
      <c r="J55" s="238"/>
      <c r="K55" s="238"/>
      <c r="L55" s="238"/>
      <c r="M55" s="62">
        <v>190</v>
      </c>
      <c r="N55" s="215">
        <f>IF('Для розрахунку'!N55:P55="0","-",'Для розрахунку'!N55:P55)</f>
        <v>0</v>
      </c>
      <c r="O55" s="215"/>
      <c r="P55" s="215"/>
      <c r="Q55" s="216">
        <f>IF('Для розрахунку'!Q55:U55="0","-",'Для розрахунку'!Q55:U55)</f>
        <v>26956</v>
      </c>
      <c r="R55" s="217"/>
      <c r="S55" s="217"/>
      <c r="T55" s="217"/>
      <c r="U55" s="217"/>
    </row>
    <row r="56" spans="1:21" s="60" customFormat="1" ht="12.75">
      <c r="A56" s="238" t="s">
        <v>37</v>
      </c>
      <c r="B56" s="238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62">
        <v>195</v>
      </c>
      <c r="N56" s="117" t="str">
        <f>IF('Для розрахунку'!O56=0," ","(")</f>
        <v>(</v>
      </c>
      <c r="O56" s="118">
        <f>IF('Для розрахунку'!O56=0,"-",'Для розрахунку'!O56)</f>
        <v>1498</v>
      </c>
      <c r="P56" s="119" t="str">
        <f>IF('Для розрахунку'!O56=0," ",")")</f>
        <v>)</v>
      </c>
      <c r="Q56" s="117" t="str">
        <f>IF('Для розрахунку'!R56=0," ","(")</f>
        <v> </v>
      </c>
      <c r="R56" s="234" t="str">
        <f>IF('Для розрахунку'!R56:T56=0,"-",'Для розрахунку'!R56:T56)</f>
        <v>-</v>
      </c>
      <c r="S56" s="234"/>
      <c r="T56" s="234"/>
      <c r="U56" s="119" t="str">
        <f>IF('Для розрахунку'!R56=0," ",")")</f>
        <v> </v>
      </c>
    </row>
    <row r="57" spans="1:21" s="60" customFormat="1" ht="12.75">
      <c r="A57" s="237" t="s">
        <v>51</v>
      </c>
      <c r="B57" s="237"/>
      <c r="C57" s="237"/>
      <c r="D57" s="237"/>
      <c r="E57" s="237"/>
      <c r="F57" s="237"/>
      <c r="G57" s="237"/>
      <c r="H57" s="237"/>
      <c r="I57" s="237"/>
      <c r="J57" s="237"/>
      <c r="K57" s="237"/>
      <c r="L57" s="237"/>
      <c r="M57" s="62"/>
      <c r="N57" s="233"/>
      <c r="O57" s="233"/>
      <c r="P57" s="233"/>
      <c r="Q57" s="217"/>
      <c r="R57" s="217"/>
      <c r="S57" s="217"/>
      <c r="T57" s="217"/>
      <c r="U57" s="217"/>
    </row>
    <row r="58" spans="1:21" s="60" customFormat="1" ht="12.75">
      <c r="A58" s="238" t="s">
        <v>52</v>
      </c>
      <c r="B58" s="238"/>
      <c r="C58" s="238"/>
      <c r="D58" s="238"/>
      <c r="E58" s="238"/>
      <c r="F58" s="238"/>
      <c r="G58" s="238"/>
      <c r="H58" s="238"/>
      <c r="I58" s="238"/>
      <c r="J58" s="238"/>
      <c r="K58" s="238"/>
      <c r="L58" s="238"/>
      <c r="M58" s="62">
        <v>200</v>
      </c>
      <c r="N58" s="215" t="str">
        <f>IF('Для розрахунку'!N58:P58=0,"-",'Для розрахунку'!N58:P58)</f>
        <v>-</v>
      </c>
      <c r="O58" s="215"/>
      <c r="P58" s="215"/>
      <c r="Q58" s="216" t="str">
        <f>IF('Для розрахунку'!Q58:U58=0,"-",'Для розрахунку'!Q58:U58)</f>
        <v>-</v>
      </c>
      <c r="R58" s="217"/>
      <c r="S58" s="217"/>
      <c r="T58" s="217"/>
      <c r="U58" s="217"/>
    </row>
    <row r="59" spans="1:21" s="60" customFormat="1" ht="12.75">
      <c r="A59" s="238" t="s">
        <v>53</v>
      </c>
      <c r="B59" s="238"/>
      <c r="C59" s="238"/>
      <c r="D59" s="238"/>
      <c r="E59" s="238"/>
      <c r="F59" s="238"/>
      <c r="G59" s="238"/>
      <c r="H59" s="238"/>
      <c r="I59" s="238"/>
      <c r="J59" s="238"/>
      <c r="K59" s="238"/>
      <c r="L59" s="238"/>
      <c r="M59" s="62">
        <v>205</v>
      </c>
      <c r="N59" s="117" t="str">
        <f>IF('Для розрахунку'!O59=0," ","(")</f>
        <v> </v>
      </c>
      <c r="O59" s="118" t="str">
        <f>IF('Для розрахунку'!O59=0,"-",'Для розрахунку'!O59)</f>
        <v>-</v>
      </c>
      <c r="P59" s="119" t="str">
        <f>IF('Для розрахунку'!O59=0," ",")")</f>
        <v> </v>
      </c>
      <c r="Q59" s="117" t="str">
        <f>IF('Для розрахунку'!R59=0," ","(")</f>
        <v> </v>
      </c>
      <c r="R59" s="234" t="str">
        <f>IF('Для розрахунку'!R59:T59=0,"-",'Для розрахунку'!R59:T59)</f>
        <v>-</v>
      </c>
      <c r="S59" s="234"/>
      <c r="T59" s="234"/>
      <c r="U59" s="119" t="str">
        <f>IF('Для розрахунку'!R59=0," ",")")</f>
        <v> </v>
      </c>
    </row>
    <row r="60" spans="1:21" s="60" customFormat="1" ht="12.75">
      <c r="A60" s="149" t="s">
        <v>54</v>
      </c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62">
        <v>210</v>
      </c>
      <c r="N60" s="117" t="str">
        <f>IF('Для розрахунку'!O60=0," ","(")</f>
        <v> </v>
      </c>
      <c r="O60" s="118" t="str">
        <f>IF('Для розрахунку'!O60=0,"-",'Для розрахунку'!O60)</f>
        <v>-</v>
      </c>
      <c r="P60" s="119" t="str">
        <f>IF('Для розрахунку'!O60=0," ",")")</f>
        <v> </v>
      </c>
      <c r="Q60" s="117" t="str">
        <f>IF('Для розрахунку'!R60=0," ","(")</f>
        <v> </v>
      </c>
      <c r="R60" s="234" t="str">
        <f>IF('Для розрахунку'!R60:T60=0,"-",'Для розрахунку'!R60:T60)</f>
        <v>-</v>
      </c>
      <c r="S60" s="234"/>
      <c r="T60" s="234"/>
      <c r="U60" s="119" t="str">
        <f>IF('Для розрахунку'!R60=0," ",")")</f>
        <v> </v>
      </c>
    </row>
    <row r="61" spans="1:21" s="60" customFormat="1" ht="12.75">
      <c r="A61" s="237" t="s">
        <v>55</v>
      </c>
      <c r="B61" s="237"/>
      <c r="C61" s="237"/>
      <c r="D61" s="237"/>
      <c r="E61" s="237"/>
      <c r="F61" s="237"/>
      <c r="G61" s="237"/>
      <c r="H61" s="237"/>
      <c r="I61" s="237"/>
      <c r="J61" s="237"/>
      <c r="K61" s="237"/>
      <c r="L61" s="237"/>
      <c r="M61" s="62"/>
      <c r="N61" s="233"/>
      <c r="O61" s="233"/>
      <c r="P61" s="233"/>
      <c r="Q61" s="217"/>
      <c r="R61" s="217"/>
      <c r="S61" s="217"/>
      <c r="T61" s="217"/>
      <c r="U61" s="217"/>
    </row>
    <row r="62" spans="1:26" s="60" customFormat="1" ht="12.75">
      <c r="A62" s="238" t="s">
        <v>36</v>
      </c>
      <c r="B62" s="238"/>
      <c r="C62" s="238"/>
      <c r="D62" s="238"/>
      <c r="E62" s="238"/>
      <c r="F62" s="238"/>
      <c r="G62" s="238"/>
      <c r="H62" s="238"/>
      <c r="I62" s="238"/>
      <c r="J62" s="238"/>
      <c r="K62" s="238"/>
      <c r="L62" s="238"/>
      <c r="M62" s="62">
        <v>220</v>
      </c>
      <c r="N62" s="215">
        <f>IF('Для розрахунку'!N62:P62="0","-",'Для розрахунку'!N62:P62)</f>
        <v>0</v>
      </c>
      <c r="O62" s="215"/>
      <c r="P62" s="215"/>
      <c r="Q62" s="216">
        <f>IF('Для розрахунку'!Q62:U62="0","-",'Для розрахунку'!Q62:U62)</f>
        <v>26956</v>
      </c>
      <c r="R62" s="217"/>
      <c r="S62" s="217"/>
      <c r="T62" s="217"/>
      <c r="U62" s="217"/>
      <c r="W62" s="10"/>
      <c r="X62" s="10"/>
      <c r="Y62" s="10"/>
      <c r="Z62" s="10"/>
    </row>
    <row r="63" spans="1:26" s="60" customFormat="1" ht="12.75">
      <c r="A63" s="238" t="s">
        <v>37</v>
      </c>
      <c r="B63" s="238"/>
      <c r="C63" s="238"/>
      <c r="D63" s="238"/>
      <c r="E63" s="238"/>
      <c r="F63" s="238"/>
      <c r="G63" s="238"/>
      <c r="H63" s="238"/>
      <c r="I63" s="238"/>
      <c r="J63" s="238"/>
      <c r="K63" s="238"/>
      <c r="L63" s="238"/>
      <c r="M63" s="62">
        <v>225</v>
      </c>
      <c r="N63" s="117" t="str">
        <f>IF('Для розрахунку'!O63=0," ","(")</f>
        <v>(</v>
      </c>
      <c r="O63" s="118">
        <f>IF('Для розрахунку'!O63=0,"-",'Для розрахунку'!O63)</f>
        <v>1498</v>
      </c>
      <c r="P63" s="119" t="str">
        <f>IF('Для розрахунку'!O63=0," ",")")</f>
        <v>)</v>
      </c>
      <c r="Q63" s="117" t="str">
        <f>IF('Для розрахунку'!R63=0," ","(")</f>
        <v> </v>
      </c>
      <c r="R63" s="234" t="str">
        <f>IF('Для розрахунку'!R63:T63=0,"-",'Для розрахунку'!R63:T63)</f>
        <v>-</v>
      </c>
      <c r="S63" s="234"/>
      <c r="T63" s="234"/>
      <c r="U63" s="119" t="str">
        <f>IF('Для розрахунку'!R63=0," ",")")</f>
        <v> </v>
      </c>
      <c r="W63" s="66"/>
      <c r="X63" s="66"/>
      <c r="Y63" s="66"/>
      <c r="Z63" s="66"/>
    </row>
    <row r="64" spans="1:21" s="60" customFormat="1" ht="12.75">
      <c r="A64" s="150" t="s">
        <v>97</v>
      </c>
      <c r="B64" s="151"/>
      <c r="C64" s="151"/>
      <c r="D64" s="151"/>
      <c r="E64" s="151"/>
      <c r="F64" s="151"/>
      <c r="G64" s="151"/>
      <c r="H64" s="151"/>
      <c r="I64" s="151"/>
      <c r="J64" s="151"/>
      <c r="K64" s="151"/>
      <c r="L64" s="152"/>
      <c r="M64" s="63" t="s">
        <v>96</v>
      </c>
      <c r="N64" s="174" t="str">
        <f>IF('Для розрахунку'!N64:P64=0,"-",'Для розрахунку'!N64:P64)</f>
        <v>-</v>
      </c>
      <c r="O64" s="175"/>
      <c r="P64" s="176"/>
      <c r="Q64" s="174" t="str">
        <f>IF('Для розрахунку'!Q64:U64=0,"-",'Для розрахунку'!Q64:U64)</f>
        <v>-</v>
      </c>
      <c r="R64" s="175"/>
      <c r="S64" s="175"/>
      <c r="T64" s="175"/>
      <c r="U64" s="176"/>
    </row>
    <row r="65" spans="1:26" s="10" customFormat="1" ht="31.5" customHeight="1">
      <c r="A65" s="156" t="s">
        <v>110</v>
      </c>
      <c r="B65" s="144"/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44"/>
      <c r="S65" s="144"/>
      <c r="T65" s="144"/>
      <c r="U65" s="144"/>
      <c r="V65" s="60"/>
      <c r="W65" s="60"/>
      <c r="X65" s="60"/>
      <c r="Y65" s="60"/>
      <c r="Z65" s="60"/>
    </row>
    <row r="66" spans="1:26" s="66" customFormat="1" ht="19.5" customHeight="1">
      <c r="A66" s="221" t="s">
        <v>56</v>
      </c>
      <c r="B66" s="221"/>
      <c r="C66" s="221"/>
      <c r="D66" s="221"/>
      <c r="E66" s="221"/>
      <c r="F66" s="221"/>
      <c r="G66" s="221"/>
      <c r="H66" s="221"/>
      <c r="I66" s="221"/>
      <c r="J66" s="221"/>
      <c r="K66" s="221"/>
      <c r="L66" s="221"/>
      <c r="M66" s="221"/>
      <c r="N66" s="221"/>
      <c r="O66" s="221"/>
      <c r="P66" s="221"/>
      <c r="Q66" s="221"/>
      <c r="R66" s="221"/>
      <c r="S66" s="221"/>
      <c r="T66" s="221"/>
      <c r="U66" s="221"/>
      <c r="W66" s="60"/>
      <c r="X66" s="60"/>
      <c r="Y66" s="60"/>
      <c r="Z66" s="60"/>
    </row>
    <row r="67" spans="1:21" s="60" customFormat="1" ht="25.5" customHeight="1">
      <c r="A67" s="248" t="s">
        <v>57</v>
      </c>
      <c r="B67" s="248"/>
      <c r="C67" s="248"/>
      <c r="D67" s="248"/>
      <c r="E67" s="248"/>
      <c r="F67" s="248"/>
      <c r="G67" s="248"/>
      <c r="H67" s="248"/>
      <c r="I67" s="248"/>
      <c r="J67" s="248"/>
      <c r="K67" s="248"/>
      <c r="L67" s="248"/>
      <c r="M67" s="61" t="s">
        <v>10</v>
      </c>
      <c r="N67" s="235" t="s">
        <v>70</v>
      </c>
      <c r="O67" s="235"/>
      <c r="P67" s="235"/>
      <c r="Q67" s="235" t="s">
        <v>71</v>
      </c>
      <c r="R67" s="235"/>
      <c r="S67" s="235"/>
      <c r="T67" s="235"/>
      <c r="U67" s="235"/>
    </row>
    <row r="68" spans="1:21" s="60" customFormat="1" ht="12.75">
      <c r="A68" s="248">
        <v>1</v>
      </c>
      <c r="B68" s="248"/>
      <c r="C68" s="248"/>
      <c r="D68" s="248"/>
      <c r="E68" s="248"/>
      <c r="F68" s="248"/>
      <c r="G68" s="248"/>
      <c r="H68" s="248"/>
      <c r="I68" s="248"/>
      <c r="J68" s="248"/>
      <c r="K68" s="248"/>
      <c r="L68" s="248"/>
      <c r="M68" s="61">
        <v>2</v>
      </c>
      <c r="N68" s="235">
        <v>3</v>
      </c>
      <c r="O68" s="235"/>
      <c r="P68" s="235"/>
      <c r="Q68" s="235">
        <v>4</v>
      </c>
      <c r="R68" s="235"/>
      <c r="S68" s="235"/>
      <c r="T68" s="235"/>
      <c r="U68" s="235"/>
    </row>
    <row r="69" spans="1:21" s="60" customFormat="1" ht="12.75">
      <c r="A69" s="250" t="s">
        <v>58</v>
      </c>
      <c r="B69" s="250"/>
      <c r="C69" s="250"/>
      <c r="D69" s="250"/>
      <c r="E69" s="250"/>
      <c r="F69" s="250"/>
      <c r="G69" s="250"/>
      <c r="H69" s="250"/>
      <c r="I69" s="250"/>
      <c r="J69" s="250"/>
      <c r="K69" s="250"/>
      <c r="L69" s="250"/>
      <c r="M69" s="62">
        <v>230</v>
      </c>
      <c r="N69" s="215">
        <f>IF('Для розрахунку'!N69:P69=0,"-",'Для розрахунку'!N69:P69)</f>
        <v>16506</v>
      </c>
      <c r="O69" s="215"/>
      <c r="P69" s="215"/>
      <c r="Q69" s="216">
        <f>IF('Для розрахунку'!Q69:U69=0,"-",'Для розрахунку'!Q69:U69)</f>
        <v>12479</v>
      </c>
      <c r="R69" s="217"/>
      <c r="S69" s="217"/>
      <c r="T69" s="217"/>
      <c r="U69" s="217"/>
    </row>
    <row r="70" spans="1:21" s="60" customFormat="1" ht="12.75">
      <c r="A70" s="250" t="s">
        <v>59</v>
      </c>
      <c r="B70" s="250"/>
      <c r="C70" s="250"/>
      <c r="D70" s="250"/>
      <c r="E70" s="250"/>
      <c r="F70" s="250"/>
      <c r="G70" s="250"/>
      <c r="H70" s="250"/>
      <c r="I70" s="250"/>
      <c r="J70" s="250"/>
      <c r="K70" s="250"/>
      <c r="L70" s="250"/>
      <c r="M70" s="62">
        <v>240</v>
      </c>
      <c r="N70" s="215">
        <f>IF('Для розрахунку'!N70:P70=0,"-",'Для розрахунку'!N70:P70)</f>
        <v>37163</v>
      </c>
      <c r="O70" s="215"/>
      <c r="P70" s="215"/>
      <c r="Q70" s="216">
        <f>IF('Для розрахунку'!Q70:U70=0,"-",'Для розрахунку'!Q70:U70)</f>
        <v>32395</v>
      </c>
      <c r="R70" s="217"/>
      <c r="S70" s="217"/>
      <c r="T70" s="217"/>
      <c r="U70" s="217"/>
    </row>
    <row r="71" spans="1:21" s="60" customFormat="1" ht="12.75">
      <c r="A71" s="250" t="s">
        <v>60</v>
      </c>
      <c r="B71" s="250"/>
      <c r="C71" s="250"/>
      <c r="D71" s="250"/>
      <c r="E71" s="250"/>
      <c r="F71" s="250"/>
      <c r="G71" s="250"/>
      <c r="H71" s="250"/>
      <c r="I71" s="250"/>
      <c r="J71" s="250"/>
      <c r="K71" s="250"/>
      <c r="L71" s="250"/>
      <c r="M71" s="62">
        <v>250</v>
      </c>
      <c r="N71" s="215">
        <f>IF('Для розрахунку'!N71:P71=0,"-",'Для розрахунку'!N71:P71)</f>
        <v>11922</v>
      </c>
      <c r="O71" s="215"/>
      <c r="P71" s="215"/>
      <c r="Q71" s="216">
        <f>IF('Для розрахунку'!Q71:U71=0,"-",'Для розрахунку'!Q71:U71)</f>
        <v>11423</v>
      </c>
      <c r="R71" s="217"/>
      <c r="S71" s="217"/>
      <c r="T71" s="217"/>
      <c r="U71" s="217"/>
    </row>
    <row r="72" spans="1:21" s="60" customFormat="1" ht="12.75">
      <c r="A72" s="250" t="s">
        <v>61</v>
      </c>
      <c r="B72" s="250"/>
      <c r="C72" s="250"/>
      <c r="D72" s="250"/>
      <c r="E72" s="250"/>
      <c r="F72" s="250"/>
      <c r="G72" s="250"/>
      <c r="H72" s="250"/>
      <c r="I72" s="250"/>
      <c r="J72" s="250"/>
      <c r="K72" s="250"/>
      <c r="L72" s="250"/>
      <c r="M72" s="62">
        <v>260</v>
      </c>
      <c r="N72" s="215">
        <f>IF('Для розрахунку'!N72:P72=0,"-",'Для розрахунку'!N72:P72)</f>
        <v>11434</v>
      </c>
      <c r="O72" s="215"/>
      <c r="P72" s="215"/>
      <c r="Q72" s="216">
        <f>IF('Для розрахунку'!Q72:U72=0,"-",'Для розрахунку'!Q72:U72)</f>
        <v>11427</v>
      </c>
      <c r="R72" s="217"/>
      <c r="S72" s="217"/>
      <c r="T72" s="217"/>
      <c r="U72" s="217"/>
    </row>
    <row r="73" spans="1:26" s="60" customFormat="1" ht="12.75">
      <c r="A73" s="250" t="s">
        <v>41</v>
      </c>
      <c r="B73" s="250"/>
      <c r="C73" s="250"/>
      <c r="D73" s="250"/>
      <c r="E73" s="250"/>
      <c r="F73" s="250"/>
      <c r="G73" s="250"/>
      <c r="H73" s="250"/>
      <c r="I73" s="250"/>
      <c r="J73" s="250"/>
      <c r="K73" s="250"/>
      <c r="L73" s="250"/>
      <c r="M73" s="62">
        <v>270</v>
      </c>
      <c r="N73" s="215">
        <f>IF('Для розрахунку'!N73:P73=0,"-",'Для розрахунку'!N73:P73)</f>
        <v>16489</v>
      </c>
      <c r="O73" s="215"/>
      <c r="P73" s="215"/>
      <c r="Q73" s="216">
        <f>IF('Для розрахунку'!Q73:U73=0,"-",'Для розрахунку'!Q73:U73)</f>
        <v>6988</v>
      </c>
      <c r="R73" s="217"/>
      <c r="S73" s="217"/>
      <c r="T73" s="217"/>
      <c r="U73" s="217"/>
      <c r="W73" s="66"/>
      <c r="X73" s="66"/>
      <c r="Y73" s="66"/>
      <c r="Z73" s="66"/>
    </row>
    <row r="74" spans="1:21" s="60" customFormat="1" ht="12.75">
      <c r="A74" s="250" t="s">
        <v>62</v>
      </c>
      <c r="B74" s="250"/>
      <c r="C74" s="250"/>
      <c r="D74" s="250"/>
      <c r="E74" s="250"/>
      <c r="F74" s="250"/>
      <c r="G74" s="250"/>
      <c r="H74" s="250"/>
      <c r="I74" s="250"/>
      <c r="J74" s="250"/>
      <c r="K74" s="250"/>
      <c r="L74" s="250"/>
      <c r="M74" s="62">
        <v>280</v>
      </c>
      <c r="N74" s="215">
        <f>IF('Для розрахунку'!N74:P74=0,"-",'Для розрахунку'!N74:P74)</f>
        <v>93514</v>
      </c>
      <c r="O74" s="215"/>
      <c r="P74" s="215"/>
      <c r="Q74" s="216">
        <f>IF('Для розрахунку'!Q74:U74=0,"-",'Для розрахунку'!Q74:U74)</f>
        <v>74712</v>
      </c>
      <c r="R74" s="217"/>
      <c r="S74" s="217"/>
      <c r="T74" s="217"/>
      <c r="U74" s="217"/>
    </row>
    <row r="75" spans="1:21" s="60" customFormat="1" ht="12.75">
      <c r="A75" s="249"/>
      <c r="B75" s="249"/>
      <c r="C75" s="249"/>
      <c r="D75" s="249"/>
      <c r="E75" s="249"/>
      <c r="F75" s="249"/>
      <c r="G75" s="249"/>
      <c r="H75" s="249"/>
      <c r="I75" s="249"/>
      <c r="J75" s="249"/>
      <c r="K75" s="249"/>
      <c r="L75" s="249"/>
      <c r="M75" s="65"/>
      <c r="N75" s="256"/>
      <c r="O75" s="256"/>
      <c r="P75" s="256"/>
      <c r="Q75" s="257"/>
      <c r="R75" s="257"/>
      <c r="S75" s="257"/>
      <c r="T75" s="257"/>
      <c r="U75" s="257"/>
    </row>
    <row r="76" spans="1:26" s="66" customFormat="1" ht="19.5" customHeight="1">
      <c r="A76" s="221" t="s">
        <v>63</v>
      </c>
      <c r="B76" s="221"/>
      <c r="C76" s="221"/>
      <c r="D76" s="221"/>
      <c r="E76" s="221"/>
      <c r="F76" s="221"/>
      <c r="G76" s="221"/>
      <c r="H76" s="221"/>
      <c r="I76" s="221"/>
      <c r="J76" s="221"/>
      <c r="K76" s="221"/>
      <c r="L76" s="221"/>
      <c r="M76" s="221"/>
      <c r="N76" s="221"/>
      <c r="O76" s="221"/>
      <c r="P76" s="221"/>
      <c r="Q76" s="221"/>
      <c r="R76" s="221"/>
      <c r="S76" s="221"/>
      <c r="T76" s="221"/>
      <c r="U76" s="221"/>
      <c r="W76" s="60"/>
      <c r="X76" s="60"/>
      <c r="Y76" s="60"/>
      <c r="Z76" s="60"/>
    </row>
    <row r="77" spans="1:21" s="60" customFormat="1" ht="25.5" customHeight="1">
      <c r="A77" s="248" t="s">
        <v>64</v>
      </c>
      <c r="B77" s="248"/>
      <c r="C77" s="248"/>
      <c r="D77" s="248"/>
      <c r="E77" s="248"/>
      <c r="F77" s="248"/>
      <c r="G77" s="248"/>
      <c r="H77" s="248"/>
      <c r="I77" s="248"/>
      <c r="J77" s="248"/>
      <c r="K77" s="248"/>
      <c r="L77" s="248"/>
      <c r="M77" s="61" t="s">
        <v>10</v>
      </c>
      <c r="N77" s="235" t="s">
        <v>70</v>
      </c>
      <c r="O77" s="235"/>
      <c r="P77" s="235"/>
      <c r="Q77" s="235" t="s">
        <v>71</v>
      </c>
      <c r="R77" s="235"/>
      <c r="S77" s="235"/>
      <c r="T77" s="235"/>
      <c r="U77" s="235"/>
    </row>
    <row r="78" spans="1:21" s="60" customFormat="1" ht="12.75">
      <c r="A78" s="251">
        <v>1</v>
      </c>
      <c r="B78" s="251"/>
      <c r="C78" s="251"/>
      <c r="D78" s="251"/>
      <c r="E78" s="251"/>
      <c r="F78" s="251"/>
      <c r="G78" s="251"/>
      <c r="H78" s="251"/>
      <c r="I78" s="251"/>
      <c r="J78" s="251"/>
      <c r="K78" s="251"/>
      <c r="L78" s="251"/>
      <c r="M78" s="67">
        <v>2</v>
      </c>
      <c r="N78" s="255">
        <v>3</v>
      </c>
      <c r="O78" s="255"/>
      <c r="P78" s="255"/>
      <c r="Q78" s="255">
        <v>4</v>
      </c>
      <c r="R78" s="255"/>
      <c r="S78" s="255"/>
      <c r="T78" s="255"/>
      <c r="U78" s="255"/>
    </row>
    <row r="79" spans="1:21" s="60" customFormat="1" ht="12.75">
      <c r="A79" s="232" t="s">
        <v>65</v>
      </c>
      <c r="B79" s="232"/>
      <c r="C79" s="232"/>
      <c r="D79" s="232"/>
      <c r="E79" s="232"/>
      <c r="F79" s="232"/>
      <c r="G79" s="232"/>
      <c r="H79" s="232"/>
      <c r="I79" s="232"/>
      <c r="J79" s="232"/>
      <c r="K79" s="232"/>
      <c r="L79" s="232"/>
      <c r="M79" s="68">
        <v>300</v>
      </c>
      <c r="N79" s="215" t="str">
        <f>IF('Для розрахунку'!N79:P79=0,"-",'Для розрахунку'!N79:P79)</f>
        <v>-</v>
      </c>
      <c r="O79" s="215"/>
      <c r="P79" s="215"/>
      <c r="Q79" s="216" t="str">
        <f>IF('Для розрахунку'!Q79:U79=0,"-",'Для розрахунку'!Q79:U79)</f>
        <v>-</v>
      </c>
      <c r="R79" s="217"/>
      <c r="S79" s="217"/>
      <c r="T79" s="217"/>
      <c r="U79" s="217"/>
    </row>
    <row r="80" spans="1:21" s="60" customFormat="1" ht="12.75">
      <c r="A80" s="232" t="s">
        <v>66</v>
      </c>
      <c r="B80" s="232"/>
      <c r="C80" s="232"/>
      <c r="D80" s="232"/>
      <c r="E80" s="232"/>
      <c r="F80" s="232"/>
      <c r="G80" s="232"/>
      <c r="H80" s="232"/>
      <c r="I80" s="232"/>
      <c r="J80" s="232"/>
      <c r="K80" s="232"/>
      <c r="L80" s="232"/>
      <c r="M80" s="68">
        <v>310</v>
      </c>
      <c r="N80" s="215" t="str">
        <f>IF('Для розрахунку'!N80:P80=0,"-",'Для розрахунку'!N80:P80)</f>
        <v>-</v>
      </c>
      <c r="O80" s="215"/>
      <c r="P80" s="215"/>
      <c r="Q80" s="216" t="str">
        <f>IF('Для розрахунку'!Q80:U80=0,"-",'Для розрахунку'!Q80:U80)</f>
        <v>-</v>
      </c>
      <c r="R80" s="217"/>
      <c r="S80" s="217"/>
      <c r="T80" s="217"/>
      <c r="U80" s="217"/>
    </row>
    <row r="81" spans="1:21" s="60" customFormat="1" ht="12.75">
      <c r="A81" s="232" t="s">
        <v>67</v>
      </c>
      <c r="B81" s="232"/>
      <c r="C81" s="232"/>
      <c r="D81" s="232"/>
      <c r="E81" s="232"/>
      <c r="F81" s="232"/>
      <c r="G81" s="232"/>
      <c r="H81" s="232"/>
      <c r="I81" s="232"/>
      <c r="J81" s="232"/>
      <c r="K81" s="232"/>
      <c r="L81" s="232"/>
      <c r="M81" s="68">
        <v>320</v>
      </c>
      <c r="N81" s="117">
        <f>IF('Для розрахунку'!O81&lt;0,"(",'Для розрахунку'!N81)</f>
        <v>0</v>
      </c>
      <c r="O81" s="120" t="str">
        <f>IF('Для розрахунку'!O81=0,"-",ABS('Для розрахунку'!O81))</f>
        <v>-</v>
      </c>
      <c r="P81" s="119">
        <f>IF('Для розрахунку'!O81&lt;0,")",'Для розрахунку'!P81)</f>
        <v>0</v>
      </c>
      <c r="Q81" s="117">
        <f>IF('Для розрахунку'!R81&lt;0,"(",'Для розрахунку'!Q81)</f>
        <v>0</v>
      </c>
      <c r="R81" s="225" t="str">
        <f>IF('Для розрахунку'!R81:T81=0,"-",ABS('Для розрахунку'!R81:T81))</f>
        <v>-</v>
      </c>
      <c r="S81" s="225"/>
      <c r="T81" s="225"/>
      <c r="U81" s="119">
        <f>IF('Для розрахунку'!R81&lt;0,")",'Для розрахунку'!U81)</f>
        <v>0</v>
      </c>
    </row>
    <row r="82" spans="1:26" s="60" customFormat="1" ht="12.75">
      <c r="A82" s="232" t="s">
        <v>68</v>
      </c>
      <c r="B82" s="232"/>
      <c r="C82" s="232"/>
      <c r="D82" s="232"/>
      <c r="E82" s="232"/>
      <c r="F82" s="232"/>
      <c r="G82" s="232"/>
      <c r="H82" s="232"/>
      <c r="I82" s="232"/>
      <c r="J82" s="232"/>
      <c r="K82" s="232"/>
      <c r="L82" s="232"/>
      <c r="M82" s="68">
        <v>330</v>
      </c>
      <c r="N82" s="117">
        <f>IF('Для розрахунку'!O82&lt;0,"(",'Для розрахунку'!N82)</f>
        <v>0</v>
      </c>
      <c r="O82" s="120" t="str">
        <f>IF('Для розрахунку'!O82=0,"-",ABS('Для розрахунку'!O82))</f>
        <v>-</v>
      </c>
      <c r="P82" s="119">
        <f>IF('Для розрахунку'!O82&lt;0,")",'Для розрахунку'!P82)</f>
        <v>0</v>
      </c>
      <c r="Q82" s="117">
        <f>IF('Для розрахунку'!R82&lt;0,"(",'Для розрахунку'!Q82)</f>
        <v>0</v>
      </c>
      <c r="R82" s="225" t="str">
        <f>IF('Для розрахунку'!R82:T82=0,"-",ABS('Для розрахунку'!R82:T82))</f>
        <v>-</v>
      </c>
      <c r="S82" s="225"/>
      <c r="T82" s="225"/>
      <c r="U82" s="119">
        <f>IF('Для розрахунку'!R82&lt;0,")",'Для розрахунку'!U82)</f>
        <v>0</v>
      </c>
      <c r="W82" s="2"/>
      <c r="X82" s="2"/>
      <c r="Y82" s="2"/>
      <c r="Z82" s="2"/>
    </row>
    <row r="83" spans="1:26" s="60" customFormat="1" ht="12.75">
      <c r="A83" s="232" t="s">
        <v>69</v>
      </c>
      <c r="B83" s="232"/>
      <c r="C83" s="232"/>
      <c r="D83" s="232"/>
      <c r="E83" s="232"/>
      <c r="F83" s="232"/>
      <c r="G83" s="232"/>
      <c r="H83" s="232"/>
      <c r="I83" s="232"/>
      <c r="J83" s="232"/>
      <c r="K83" s="232"/>
      <c r="L83" s="232"/>
      <c r="M83" s="68">
        <v>340</v>
      </c>
      <c r="N83" s="231" t="str">
        <f>IF('Для розрахунку'!N83:P83=0,"-",'Для розрахунку'!N83:P83)</f>
        <v>-</v>
      </c>
      <c r="O83" s="231"/>
      <c r="P83" s="231"/>
      <c r="Q83" s="222" t="str">
        <f>IF('Для розрахунку'!Q83:U83=0,"-",'Для розрахунку'!Q83:U83)</f>
        <v>-</v>
      </c>
      <c r="R83" s="223"/>
      <c r="S83" s="223"/>
      <c r="T83" s="223"/>
      <c r="U83" s="223"/>
      <c r="W83" s="2"/>
      <c r="X83" s="2"/>
      <c r="Y83" s="2"/>
      <c r="Z83" s="2"/>
    </row>
    <row r="84" spans="7:26" s="60" customFormat="1" ht="15.75" customHeight="1">
      <c r="G84" s="73"/>
      <c r="N84" s="85"/>
      <c r="O84" s="90"/>
      <c r="P84" s="77"/>
      <c r="Q84" s="87"/>
      <c r="R84" s="224"/>
      <c r="S84" s="224"/>
      <c r="T84" s="224"/>
      <c r="U84" s="79"/>
      <c r="W84" s="2"/>
      <c r="X84" s="2"/>
      <c r="Y84" s="2"/>
      <c r="Z84" s="2"/>
    </row>
    <row r="85" spans="1:26" s="43" customFormat="1" ht="12.75">
      <c r="A85" s="226" t="s">
        <v>11</v>
      </c>
      <c r="B85" s="226"/>
      <c r="C85" s="226"/>
      <c r="D85" s="229">
        <f>'Для розрахунку'!D85:J85</f>
        <v>0</v>
      </c>
      <c r="E85" s="230"/>
      <c r="F85" s="230"/>
      <c r="G85" s="230"/>
      <c r="H85" s="230"/>
      <c r="I85" s="230"/>
      <c r="J85" s="230"/>
      <c r="K85" s="69"/>
      <c r="L85" s="229" t="str">
        <f>'Для розрахунку'!L85:P85</f>
        <v>Шпак Олександр Леонідович</v>
      </c>
      <c r="M85" s="230"/>
      <c r="N85" s="230"/>
      <c r="O85" s="230"/>
      <c r="P85" s="230"/>
      <c r="Q85" s="114"/>
      <c r="R85" s="88"/>
      <c r="U85" s="76"/>
      <c r="W85" s="2"/>
      <c r="X85" s="2"/>
      <c r="Y85" s="2"/>
      <c r="Z85" s="2"/>
    </row>
    <row r="86" spans="1:26" s="43" customFormat="1" ht="12.75">
      <c r="A86" s="50"/>
      <c r="B86" s="70"/>
      <c r="C86" s="70"/>
      <c r="D86" s="70"/>
      <c r="E86" s="70"/>
      <c r="F86" s="70"/>
      <c r="G86" s="70"/>
      <c r="H86" s="70"/>
      <c r="I86" s="70"/>
      <c r="J86" s="70"/>
      <c r="K86" s="70"/>
      <c r="N86" s="83"/>
      <c r="O86" s="88"/>
      <c r="P86" s="76"/>
      <c r="Q86" s="114"/>
      <c r="R86" s="88"/>
      <c r="U86" s="76"/>
      <c r="W86" s="2"/>
      <c r="X86" s="2"/>
      <c r="Y86" s="2"/>
      <c r="Z86" s="2"/>
    </row>
    <row r="87" spans="1:26" s="43" customFormat="1" ht="12.75">
      <c r="A87" s="226" t="s">
        <v>12</v>
      </c>
      <c r="B87" s="226"/>
      <c r="C87" s="226"/>
      <c r="D87" s="226"/>
      <c r="E87" s="226"/>
      <c r="F87" s="227">
        <f>'Для розрахунку'!F87:J87</f>
        <v>0</v>
      </c>
      <c r="G87" s="228"/>
      <c r="H87" s="228"/>
      <c r="I87" s="228"/>
      <c r="J87" s="228"/>
      <c r="K87" s="71"/>
      <c r="L87" s="229" t="str">
        <f>'Для розрахунку'!L87:P87</f>
        <v>Гаврилюк Алла Миколаївна</v>
      </c>
      <c r="M87" s="230"/>
      <c r="N87" s="230"/>
      <c r="O87" s="230"/>
      <c r="P87" s="230"/>
      <c r="Q87" s="114"/>
      <c r="R87" s="88"/>
      <c r="U87" s="76"/>
      <c r="W87" s="2"/>
      <c r="X87" s="2"/>
      <c r="Y87" s="2"/>
      <c r="Z87" s="2"/>
    </row>
    <row r="88" spans="1:26" s="43" customFormat="1" ht="12.75">
      <c r="A88" s="50"/>
      <c r="B88" s="50"/>
      <c r="C88" s="50"/>
      <c r="D88" s="50"/>
      <c r="E88" s="50"/>
      <c r="F88" s="72"/>
      <c r="G88" s="72"/>
      <c r="H88" s="72"/>
      <c r="I88" s="72"/>
      <c r="J88" s="72"/>
      <c r="K88" s="72"/>
      <c r="L88" s="72"/>
      <c r="M88" s="72"/>
      <c r="N88" s="86"/>
      <c r="O88" s="91"/>
      <c r="P88" s="78"/>
      <c r="Q88" s="114"/>
      <c r="R88" s="88"/>
      <c r="U88" s="76"/>
      <c r="W88" s="2"/>
      <c r="X88" s="2"/>
      <c r="Y88" s="2"/>
      <c r="Z88" s="2"/>
    </row>
  </sheetData>
  <sheetProtection sheet="1" objects="1" scenarios="1" formatCells="0" formatColumns="0" formatRows="0"/>
  <mergeCells count="207">
    <mergeCell ref="W9:Z10"/>
    <mergeCell ref="R52:T52"/>
    <mergeCell ref="A53:L53"/>
    <mergeCell ref="A65:U65"/>
    <mergeCell ref="Q9:U9"/>
    <mergeCell ref="Q10:U10"/>
    <mergeCell ref="Q11:U11"/>
    <mergeCell ref="R33:T33"/>
    <mergeCell ref="R34:T34"/>
    <mergeCell ref="A54:L54"/>
    <mergeCell ref="N50:P50"/>
    <mergeCell ref="Q50:U50"/>
    <mergeCell ref="A51:L51"/>
    <mergeCell ref="N51:P51"/>
    <mergeCell ref="Q51:U51"/>
    <mergeCell ref="A4:C4"/>
    <mergeCell ref="A5:B5"/>
    <mergeCell ref="Q5:U5"/>
    <mergeCell ref="Q6:U6"/>
    <mergeCell ref="D4:M4"/>
    <mergeCell ref="C5:M5"/>
    <mergeCell ref="G6:M6"/>
    <mergeCell ref="F12:M12"/>
    <mergeCell ref="A6:F6"/>
    <mergeCell ref="A8:E8"/>
    <mergeCell ref="F8:M8"/>
    <mergeCell ref="A12:E12"/>
    <mergeCell ref="A7:E7"/>
    <mergeCell ref="F7:M7"/>
    <mergeCell ref="R22:T22"/>
    <mergeCell ref="N41:P41"/>
    <mergeCell ref="N42:P42"/>
    <mergeCell ref="Q42:U42"/>
    <mergeCell ref="N32:P32"/>
    <mergeCell ref="Q32:U32"/>
    <mergeCell ref="R39:T39"/>
    <mergeCell ref="Q40:U40"/>
    <mergeCell ref="Q41:U41"/>
    <mergeCell ref="Q38:U38"/>
    <mergeCell ref="R46:T46"/>
    <mergeCell ref="N40:P40"/>
    <mergeCell ref="R49:T49"/>
    <mergeCell ref="Q48:U48"/>
    <mergeCell ref="N48:P48"/>
    <mergeCell ref="N47:P47"/>
    <mergeCell ref="R43:T43"/>
    <mergeCell ref="R44:T44"/>
    <mergeCell ref="R45:T45"/>
    <mergeCell ref="Q47:U47"/>
    <mergeCell ref="N53:P53"/>
    <mergeCell ref="N55:P55"/>
    <mergeCell ref="N57:P57"/>
    <mergeCell ref="N62:P62"/>
    <mergeCell ref="N54:P54"/>
    <mergeCell ref="Q70:U70"/>
    <mergeCell ref="Q53:U53"/>
    <mergeCell ref="R56:T56"/>
    <mergeCell ref="Q55:U55"/>
    <mergeCell ref="Q57:U57"/>
    <mergeCell ref="Q54:U54"/>
    <mergeCell ref="N72:P72"/>
    <mergeCell ref="Q68:U68"/>
    <mergeCell ref="N58:P58"/>
    <mergeCell ref="N61:P61"/>
    <mergeCell ref="N69:P69"/>
    <mergeCell ref="R60:T60"/>
    <mergeCell ref="N71:P71"/>
    <mergeCell ref="Q71:U71"/>
    <mergeCell ref="Q69:U69"/>
    <mergeCell ref="N70:P70"/>
    <mergeCell ref="Q36:U36"/>
    <mergeCell ref="R35:T35"/>
    <mergeCell ref="Q37:U37"/>
    <mergeCell ref="A35:L35"/>
    <mergeCell ref="A37:L37"/>
    <mergeCell ref="N78:P78"/>
    <mergeCell ref="Q78:U78"/>
    <mergeCell ref="Q72:U72"/>
    <mergeCell ref="N73:P73"/>
    <mergeCell ref="Q73:U73"/>
    <mergeCell ref="Q77:U77"/>
    <mergeCell ref="Q74:U74"/>
    <mergeCell ref="N75:P75"/>
    <mergeCell ref="Q75:U75"/>
    <mergeCell ref="N77:P77"/>
    <mergeCell ref="A27:L27"/>
    <mergeCell ref="N38:P38"/>
    <mergeCell ref="N37:P37"/>
    <mergeCell ref="A32:L32"/>
    <mergeCell ref="A33:L33"/>
    <mergeCell ref="A34:L34"/>
    <mergeCell ref="A28:L28"/>
    <mergeCell ref="A38:L38"/>
    <mergeCell ref="A36:L36"/>
    <mergeCell ref="N36:P36"/>
    <mergeCell ref="N26:P26"/>
    <mergeCell ref="A23:L23"/>
    <mergeCell ref="A21:L21"/>
    <mergeCell ref="A22:L22"/>
    <mergeCell ref="A24:L24"/>
    <mergeCell ref="A25:L25"/>
    <mergeCell ref="A26:L26"/>
    <mergeCell ref="A43:L43"/>
    <mergeCell ref="A44:L44"/>
    <mergeCell ref="A29:L29"/>
    <mergeCell ref="A30:L30"/>
    <mergeCell ref="A31:L31"/>
    <mergeCell ref="A39:L39"/>
    <mergeCell ref="A40:L40"/>
    <mergeCell ref="A41:L41"/>
    <mergeCell ref="A42:L42"/>
    <mergeCell ref="A48:L48"/>
    <mergeCell ref="A49:L49"/>
    <mergeCell ref="A52:L52"/>
    <mergeCell ref="A50:L50"/>
    <mergeCell ref="N68:P68"/>
    <mergeCell ref="N67:P67"/>
    <mergeCell ref="N64:P64"/>
    <mergeCell ref="A55:L55"/>
    <mergeCell ref="A56:L56"/>
    <mergeCell ref="A57:L57"/>
    <mergeCell ref="A58:L58"/>
    <mergeCell ref="A59:L59"/>
    <mergeCell ref="A60:L60"/>
    <mergeCell ref="A67:L67"/>
    <mergeCell ref="A68:L68"/>
    <mergeCell ref="A69:L69"/>
    <mergeCell ref="A63:L63"/>
    <mergeCell ref="A64:L64"/>
    <mergeCell ref="A75:L75"/>
    <mergeCell ref="A77:L77"/>
    <mergeCell ref="A70:L70"/>
    <mergeCell ref="A78:L78"/>
    <mergeCell ref="A71:L71"/>
    <mergeCell ref="A72:L72"/>
    <mergeCell ref="A73:L73"/>
    <mergeCell ref="A74:L74"/>
    <mergeCell ref="A79:L79"/>
    <mergeCell ref="A80:L80"/>
    <mergeCell ref="A81:L81"/>
    <mergeCell ref="A82:L82"/>
    <mergeCell ref="K1:U1"/>
    <mergeCell ref="N20:P20"/>
    <mergeCell ref="Q20:U20"/>
    <mergeCell ref="A18:U18"/>
    <mergeCell ref="G15:K15"/>
    <mergeCell ref="Q12:U12"/>
    <mergeCell ref="Q8:U8"/>
    <mergeCell ref="N19:P19"/>
    <mergeCell ref="A19:L19"/>
    <mergeCell ref="A20:L20"/>
    <mergeCell ref="A14:U14"/>
    <mergeCell ref="Q2:U2"/>
    <mergeCell ref="Q21:U21"/>
    <mergeCell ref="R23:T23"/>
    <mergeCell ref="Q3:R3"/>
    <mergeCell ref="T3:U3"/>
    <mergeCell ref="Q4:U4"/>
    <mergeCell ref="Q7:U7"/>
    <mergeCell ref="I17:L17"/>
    <mergeCell ref="N21:P21"/>
    <mergeCell ref="Q26:U26"/>
    <mergeCell ref="A66:U66"/>
    <mergeCell ref="Q17:U17"/>
    <mergeCell ref="Q19:U19"/>
    <mergeCell ref="R25:T25"/>
    <mergeCell ref="A61:L61"/>
    <mergeCell ref="A62:L62"/>
    <mergeCell ref="A45:L45"/>
    <mergeCell ref="A47:L47"/>
    <mergeCell ref="A46:L46"/>
    <mergeCell ref="R27:T27"/>
    <mergeCell ref="R30:T30"/>
    <mergeCell ref="R24:T24"/>
    <mergeCell ref="Q67:U67"/>
    <mergeCell ref="Q58:U58"/>
    <mergeCell ref="Q61:U61"/>
    <mergeCell ref="R63:T63"/>
    <mergeCell ref="Q64:U64"/>
    <mergeCell ref="Q62:U62"/>
    <mergeCell ref="R59:T59"/>
    <mergeCell ref="A87:E87"/>
    <mergeCell ref="F87:J87"/>
    <mergeCell ref="L87:P87"/>
    <mergeCell ref="N83:P83"/>
    <mergeCell ref="A83:L83"/>
    <mergeCell ref="A85:C85"/>
    <mergeCell ref="D85:J85"/>
    <mergeCell ref="L85:P85"/>
    <mergeCell ref="Q83:U83"/>
    <mergeCell ref="R84:T84"/>
    <mergeCell ref="R81:T81"/>
    <mergeCell ref="R82:T82"/>
    <mergeCell ref="W5:Z8"/>
    <mergeCell ref="W1:Z4"/>
    <mergeCell ref="A76:U76"/>
    <mergeCell ref="N74:P74"/>
    <mergeCell ref="Q29:U29"/>
    <mergeCell ref="N31:P31"/>
    <mergeCell ref="Q31:U31"/>
    <mergeCell ref="Q28:U28"/>
    <mergeCell ref="N28:P28"/>
    <mergeCell ref="N29:P29"/>
    <mergeCell ref="N80:P80"/>
    <mergeCell ref="Q80:U80"/>
    <mergeCell ref="N79:P79"/>
    <mergeCell ref="Q79:U79"/>
  </mergeCells>
  <printOptions horizontalCentered="1"/>
  <pageMargins left="0.1968503937007874" right="0.1968503937007874" top="0.31496062992125984" bottom="0.31496062992125984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Volodyko-N</dc:creator>
  <cp:keywords/>
  <dc:description/>
  <cp:lastModifiedBy>hmoe</cp:lastModifiedBy>
  <cp:lastPrinted>2010-11-10T12:54:55Z</cp:lastPrinted>
  <dcterms:created xsi:type="dcterms:W3CDTF">2006-11-10T08:57:46Z</dcterms:created>
  <dcterms:modified xsi:type="dcterms:W3CDTF">2012-04-26T11:36:02Z</dcterms:modified>
  <cp:category/>
  <cp:version/>
  <cp:contentType/>
  <cp:contentStatus/>
</cp:coreProperties>
</file>